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7580" windowHeight="7185" activeTab="1"/>
  </bookViews>
  <sheets>
    <sheet name="CLUBS" sheetId="1" r:id="rId1"/>
    <sheet name="Demande Préalable" sheetId="2" r:id="rId2"/>
    <sheet name="Fiche Salle" sheetId="3" r:id="rId3"/>
    <sheet name="Plan salle" sheetId="4" r:id="rId4"/>
    <sheet name="Demande définitive" sheetId="5" r:id="rId5"/>
    <sheet name="Formalité chèques" sheetId="6" r:id="rId6"/>
    <sheet name="Feuil1" sheetId="7" r:id="rId7"/>
  </sheets>
  <externalReferences>
    <externalReference r:id="rId10"/>
    <externalReference r:id="rId11"/>
    <externalReference r:id="rId12"/>
  </externalReferences>
  <definedNames>
    <definedName name="_9062">'[1]FACTURE BARRAGE-BBMR'!#REF!</definedName>
    <definedName name="_xlnm._FilterDatabase" localSheetId="0" hidden="1">'CLUBS'!$A$2:$J$71</definedName>
    <definedName name="_xlfn.BAHTTEXT" hidden="1">#NAME?</definedName>
    <definedName name="CLUB">'CLUBS'!$A$2:$A$94</definedName>
    <definedName name="Clubs">'CLUBS'!$A$3:$A$79</definedName>
    <definedName name="Date">'[2]param'!$C$2</definedName>
    <definedName name="EQUIPES">'[1]INIT'!$B$22:$B$24</definedName>
    <definedName name="FACTURE">'[1]INIT'!$K$3:$K$22</definedName>
    <definedName name="FEMININES_CENTRE">'[1]INIT'!$H$12:$H$17</definedName>
    <definedName name="FEMININES_IDF">'[1]INIT'!$H$3:$H$8</definedName>
    <definedName name="JEUNES_CENTRE">'[1]INIT'!$D$12:$D$17</definedName>
    <definedName name="JEUNES_IDF">'[1]INIT'!$D$3:$D$8</definedName>
    <definedName name="Liste_Stages">'[3]Stage Payant'!$B$2:$B$21</definedName>
    <definedName name="N°_Club">'[3]Clubs'!$B$2:$B$56</definedName>
    <definedName name="Nom">'Demande Préalable'!#REF!</definedName>
    <definedName name="NR2_CENTRE">'[1]INIT'!$B$12:$B$19</definedName>
    <definedName name="NR2_IDF">'[1]INIT'!$B$3:$B$10</definedName>
    <definedName name="Saison">'[3]Param'!$F$7:$F$12</definedName>
    <definedName name="Tournois">'Demande Préalable'!$Q$4:$Q$20</definedName>
    <definedName name="VETERANS_CENTRE">'[1]INIT'!$F$12:$F$17</definedName>
    <definedName name="VETERANS_IDF">'[1]INIT'!$F$3:$F$8</definedName>
    <definedName name="_xlnm.Print_Area" localSheetId="4">'Demande définitive'!$A$1:$G$41</definedName>
    <definedName name="_xlnm.Print_Area" localSheetId="1">'Demande Préalable'!$A$1:$G$54</definedName>
  </definedNames>
  <calcPr fullCalcOnLoad="1"/>
</workbook>
</file>

<file path=xl/sharedStrings.xml><?xml version="1.0" encoding="utf-8"?>
<sst xmlns="http://schemas.openxmlformats.org/spreadsheetml/2006/main" count="694" uniqueCount="492">
  <si>
    <t>Le Président</t>
  </si>
  <si>
    <t>Je m’engage à respecter le cahier des charges en vigueur notamment les conditions, Techniques, Sportives, Médicales ainsi qu’à respecter toutes les règles de sécurité relatives à l’organisation de manifestation publique.</t>
  </si>
  <si>
    <t>Le</t>
  </si>
  <si>
    <t>Signature</t>
  </si>
  <si>
    <t xml:space="preserve">Fait à </t>
  </si>
  <si>
    <t xml:space="preserve">Accord </t>
  </si>
  <si>
    <t>Favorable</t>
  </si>
  <si>
    <t>Défavorable</t>
  </si>
  <si>
    <t xml:space="preserve">L' Organisateur </t>
  </si>
  <si>
    <t xml:space="preserve">Nom </t>
  </si>
  <si>
    <t>Association</t>
  </si>
  <si>
    <t>Rayer la mention inutile</t>
  </si>
  <si>
    <t>Observations :</t>
  </si>
  <si>
    <t>D'UN TOURNOI NATIONAL BLACKBALL</t>
  </si>
  <si>
    <t>Au responsable Calendrier et organisation :</t>
  </si>
  <si>
    <t xml:space="preserve">DEMANDE PREALABLE A L’ORGANISATION </t>
  </si>
  <si>
    <t>Numéro de club</t>
  </si>
  <si>
    <t>Adresse du siège :</t>
  </si>
  <si>
    <t xml:space="preserve">Je soussigné, </t>
  </si>
  <si>
    <t>Président de la structure organisatrice,</t>
  </si>
  <si>
    <t xml:space="preserve">Lieu </t>
  </si>
  <si>
    <t>E-mail</t>
  </si>
  <si>
    <t>Compétition demandée</t>
  </si>
  <si>
    <t>Comité Départemental</t>
  </si>
  <si>
    <t xml:space="preserve">Date souhaitée  </t>
  </si>
  <si>
    <t>Nom Prénom</t>
  </si>
  <si>
    <t>Délégué Officiel</t>
  </si>
  <si>
    <t xml:space="preserve">Président (responsable) </t>
  </si>
  <si>
    <t>Tél.</t>
  </si>
  <si>
    <t>FICHE DE RENSEIGNEMENT</t>
  </si>
  <si>
    <t>SALLE DE SPORT</t>
  </si>
  <si>
    <t xml:space="preserve">Complexe Sportif </t>
  </si>
  <si>
    <t>Halle des sports</t>
  </si>
  <si>
    <t>Adresse</t>
  </si>
  <si>
    <t>Gymnase</t>
  </si>
  <si>
    <t>Salle des sports</t>
  </si>
  <si>
    <t>Code postal</t>
  </si>
  <si>
    <t>Ville</t>
  </si>
  <si>
    <t>Largeur</t>
  </si>
  <si>
    <t>Longueur</t>
  </si>
  <si>
    <t>Surface</t>
  </si>
  <si>
    <t xml:space="preserve">Dimensions de la salle </t>
  </si>
  <si>
    <t>Caractéristiques de l'organisation</t>
  </si>
  <si>
    <t>oui</t>
  </si>
  <si>
    <t>non</t>
  </si>
  <si>
    <t>Déchargement semi-remorque à - de 50 mètres</t>
  </si>
  <si>
    <t>Parking visiteurs à Proximité</t>
  </si>
  <si>
    <t>Présence de gradins</t>
  </si>
  <si>
    <t>Salle supplémentaire réunion</t>
  </si>
  <si>
    <t>Buvette intérieure</t>
  </si>
  <si>
    <t>Buvette extérieure</t>
  </si>
  <si>
    <t>Photos 1 La salle</t>
  </si>
  <si>
    <t>Type de l'enceinte</t>
  </si>
  <si>
    <t>Nom de l'enceinte</t>
  </si>
  <si>
    <t>Photos 2 La salle</t>
  </si>
  <si>
    <t>Photos 6 Accès semi-remorque</t>
  </si>
  <si>
    <t>Photos 5 Autres</t>
  </si>
  <si>
    <t>Photos 3 La salle</t>
  </si>
  <si>
    <t>Photos 4 La salle</t>
  </si>
  <si>
    <t xml:space="preserve">Nom et Numéro de Ligue </t>
  </si>
  <si>
    <t xml:space="preserve"> ALSACE </t>
  </si>
  <si>
    <t xml:space="preserve"> BRETAGNE </t>
  </si>
  <si>
    <t xml:space="preserve"> AUVERGNE </t>
  </si>
  <si>
    <t xml:space="preserve"> AQUITAINE </t>
  </si>
  <si>
    <t xml:space="preserve"> CHAMPAGNE </t>
  </si>
  <si>
    <t xml:space="preserve"> FRANCHE COMTE </t>
  </si>
  <si>
    <t xml:space="preserve"> ILE DE FRANCE </t>
  </si>
  <si>
    <t xml:space="preserve"> LANGUEDOC ROUSSILLON </t>
  </si>
  <si>
    <t xml:space="preserve"> LORRAINE </t>
  </si>
  <si>
    <t xml:space="preserve"> LIGUE RHONE-ALPES </t>
  </si>
  <si>
    <t xml:space="preserve"> NORD-PAS DE CALAIS </t>
  </si>
  <si>
    <t xml:space="preserve"> NORMANDIE </t>
  </si>
  <si>
    <t xml:space="preserve"> CENTRE </t>
  </si>
  <si>
    <t xml:space="preserve"> PAYS DE LA LOIRE </t>
  </si>
  <si>
    <t xml:space="preserve"> PICARDIE </t>
  </si>
  <si>
    <t xml:space="preserve"> POITOU CHARENTES </t>
  </si>
  <si>
    <t xml:space="preserve"> MEDITERRANEE </t>
  </si>
  <si>
    <t xml:space="preserve"> MIDI-PYRENEES </t>
  </si>
  <si>
    <t xml:space="preserve"> LIMOUSIN </t>
  </si>
  <si>
    <t xml:space="preserve"> LIGUE DE BOURGOGNE </t>
  </si>
  <si>
    <t xml:space="preserve"> REUNION </t>
  </si>
  <si>
    <t xml:space="preserve"> GUADELOUPE </t>
  </si>
  <si>
    <t xml:space="preserve">DEMANDE D’ORGANISATION </t>
  </si>
  <si>
    <t>Autres</t>
  </si>
  <si>
    <t>FORMALITES CLUB ORGANISATEUR</t>
  </si>
  <si>
    <t>COMPETITIONS NATIONALES BLACKBALL</t>
  </si>
  <si>
    <t xml:space="preserve"> </t>
  </si>
  <si>
    <t>Compétition attribuée</t>
  </si>
  <si>
    <t>Date de la manifestation</t>
  </si>
  <si>
    <t>Du 20/09/2013 au 22/09/2013</t>
  </si>
  <si>
    <t>Lieu de la Manifestation</t>
  </si>
  <si>
    <t>Veyre-Monton</t>
  </si>
  <si>
    <t>Adresse de la manifestation :</t>
  </si>
  <si>
    <t>Du 01/11/2013 au 03/11/2013</t>
  </si>
  <si>
    <t>Joue-Les-Tours</t>
  </si>
  <si>
    <t>Du 06/12/2013 au 08/12/2013</t>
  </si>
  <si>
    <t>Troyes</t>
  </si>
  <si>
    <t>Du 17/01/2014 au 19/01/2014</t>
  </si>
  <si>
    <t>Tours</t>
  </si>
  <si>
    <t>Du 07/02/2014 au 09/02/2014</t>
  </si>
  <si>
    <t>Arles</t>
  </si>
  <si>
    <t>Encaissé en cas de désistement ou de non respect des engagements</t>
  </si>
  <si>
    <t>Du 28/02/2014 au 02/03/2014</t>
  </si>
  <si>
    <t>Saint André de l'Eure</t>
  </si>
  <si>
    <t>Caution de déroulement</t>
  </si>
  <si>
    <t>Droits d'organisation</t>
  </si>
  <si>
    <t>Encaissé 1 semaine après l'organisation</t>
  </si>
  <si>
    <t>Du 08/15/2014 au 11/05/2014</t>
  </si>
  <si>
    <t>Aurillac</t>
  </si>
  <si>
    <t>Du 27/06/2014 au 29/06/2014</t>
  </si>
  <si>
    <t>Les Clayes sous bois</t>
  </si>
  <si>
    <t>Document à remplir impérativement pour les nouveaux organisateurs</t>
  </si>
  <si>
    <t>Mettre ici le plan de salle que la mairie vous aura donnée.</t>
  </si>
  <si>
    <t>aux adresses suivantes :</t>
  </si>
  <si>
    <t>VOISINS LE BRETONNEUX</t>
  </si>
  <si>
    <t>BILLARD CLUB VICINOIS</t>
  </si>
  <si>
    <t>N° Club</t>
  </si>
  <si>
    <t>Nom Club</t>
  </si>
  <si>
    <t>Adresse 1</t>
  </si>
  <si>
    <t>Adresse 2</t>
  </si>
  <si>
    <t>Adresse 3</t>
  </si>
  <si>
    <t>CP</t>
  </si>
  <si>
    <t>VILLE</t>
  </si>
  <si>
    <t>LIGUE</t>
  </si>
  <si>
    <t>EMAIL</t>
  </si>
  <si>
    <t>TEL</t>
  </si>
  <si>
    <t>BILLARD CLUB DE BUCHELAY</t>
  </si>
  <si>
    <t>6 RUE GABRIEL PÉRI</t>
  </si>
  <si>
    <t>BUCHELAY</t>
  </si>
  <si>
    <t>IDF</t>
  </si>
  <si>
    <t>billardclub.buchelay@free.fr</t>
  </si>
  <si>
    <t>BILLARD BOIS COLOMBES</t>
  </si>
  <si>
    <t>26 RUE D ESTIENNE D ORVES</t>
  </si>
  <si>
    <t>BOIS COLOMBES</t>
  </si>
  <si>
    <t>billard.club.bois.colombes@gmail.com</t>
  </si>
  <si>
    <t>CLUB MORANGIS CHILLY</t>
  </si>
  <si>
    <t>19 RUE DE L EGLISE</t>
  </si>
  <si>
    <t>COSEC - SECTION BILLARD</t>
  </si>
  <si>
    <t>MORANGIS</t>
  </si>
  <si>
    <t>billard.morangis@wanadoo.fr</t>
  </si>
  <si>
    <t>ACADEMIE DE BILLARD D ARGENTEUIL</t>
  </si>
  <si>
    <t>26BIS BOULEVARD DE LA RÉSISTANCE</t>
  </si>
  <si>
    <t>SALLE ROMAIN ROLLAND</t>
  </si>
  <si>
    <t>ARGENTEUIL</t>
  </si>
  <si>
    <t>abargenteuil@free.fr</t>
  </si>
  <si>
    <t>BILLARD CLUB LA COMETE</t>
  </si>
  <si>
    <t>12 RUE DE LA CONVENTION</t>
  </si>
  <si>
    <t>LES LILAS</t>
  </si>
  <si>
    <t>bclacomete@gmail.com</t>
  </si>
  <si>
    <t>ASSO.BILLARD AMERICAIN CHAMBOURCY</t>
  </si>
  <si>
    <t>RUE DU MUR DU PARC</t>
  </si>
  <si>
    <t>CHAMBOURCY</t>
  </si>
  <si>
    <t>abac78@orange.fr</t>
  </si>
  <si>
    <t>STADE GARGENVILLOIS</t>
  </si>
  <si>
    <t>33 RUE DES PRÉS DE L ABBÉ</t>
  </si>
  <si>
    <t>SECTION BILLARD</t>
  </si>
  <si>
    <t>GARGENVILLE</t>
  </si>
  <si>
    <t>gargenville.billard@orange.fr</t>
  </si>
  <si>
    <t>A. DE BILLARD COURBEVOIE-LA DEFENSE</t>
  </si>
  <si>
    <t>4 ALLÉE DE CHAMPAGNE</t>
  </si>
  <si>
    <t>COURBEVOIE</t>
  </si>
  <si>
    <t>billard-courbevoie@wanadoo.fr</t>
  </si>
  <si>
    <t>CLICHY MONTMARTRE BILLARD CLUB</t>
  </si>
  <si>
    <t>84 RUE DE CLICHY</t>
  </si>
  <si>
    <t>PARIS</t>
  </si>
  <si>
    <t>clichy-montmartre@wanadoo.fr</t>
  </si>
  <si>
    <t>UNION SPORTIVE AVONNAISE</t>
  </si>
  <si>
    <t>1 BIS RUE JACQUES DURAND</t>
  </si>
  <si>
    <t>AVON</t>
  </si>
  <si>
    <t>ASS. BILLARD AMATEUR DE SAINT MAUR</t>
  </si>
  <si>
    <t>34 AV. DE LA RÉPUBLIQUE</t>
  </si>
  <si>
    <t>SAINT MAUR DES FOSSES</t>
  </si>
  <si>
    <t>abasm@free.fr</t>
  </si>
  <si>
    <t>ASS.SPORT CORBEIL ESSONNES</t>
  </si>
  <si>
    <t>111 RUE FÉRAY</t>
  </si>
  <si>
    <t>CORBEIL ESSONNES</t>
  </si>
  <si>
    <t>club@ascebillard.fr</t>
  </si>
  <si>
    <t>BILLARD CLUB BRIARD</t>
  </si>
  <si>
    <t>1 RUE DES ECOLES</t>
  </si>
  <si>
    <t>BRIE COMTE ROBERT</t>
  </si>
  <si>
    <t>bcbrie@free.fr</t>
  </si>
  <si>
    <t>M. J. C. PROVINS</t>
  </si>
  <si>
    <t>GYMNASE RAYMOND VITTÉ</t>
  </si>
  <si>
    <t>PROVINS</t>
  </si>
  <si>
    <t>billard.mjc.provins@free.fr</t>
  </si>
  <si>
    <t>L'ACADEMY</t>
  </si>
  <si>
    <t>3 AVENUE LOUIS PASTEUR</t>
  </si>
  <si>
    <t>MAUREPAS</t>
  </si>
  <si>
    <t>pierre.antona@ak-bowling.com</t>
  </si>
  <si>
    <t>6 RUE CLAUDE DEBUSSY</t>
  </si>
  <si>
    <t>billardvoisins@free.fr</t>
  </si>
  <si>
    <t>BILLARD CLUB LA JAMA</t>
  </si>
  <si>
    <t>9 BIS AVENUE BUSTEAU</t>
  </si>
  <si>
    <t>MAISONS ALFORT</t>
  </si>
  <si>
    <t>jama.billard@sfr.fr</t>
  </si>
  <si>
    <t>BILLARD CLUB LA GARENNE CLAMART</t>
  </si>
  <si>
    <t>10 ROUTE DE LA GARENNE</t>
  </si>
  <si>
    <t>CLAMART</t>
  </si>
  <si>
    <t>gilou92@live.fr</t>
  </si>
  <si>
    <t>ACADEMIE BILLARD CLUB DE GARGES</t>
  </si>
  <si>
    <t>RUE RENÉ BLOUET</t>
  </si>
  <si>
    <t>CENTRE SPORTIF JEAN JAURÈS</t>
  </si>
  <si>
    <t>GARGES LES GONESSE</t>
  </si>
  <si>
    <t>abcgarges@orange.fr</t>
  </si>
  <si>
    <t>ASB PIERRELAYE</t>
  </si>
  <si>
    <t>254 BOULEVARD DU HAVRE</t>
  </si>
  <si>
    <t>PIERRELAYE</t>
  </si>
  <si>
    <t>club141pierrelaye@gmail.com</t>
  </si>
  <si>
    <t>HERIS BILLARD CLUB 91</t>
  </si>
  <si>
    <t>114 ROUTE DE CORBEIL</t>
  </si>
  <si>
    <t>VILLEMOISSON SUR ORGE</t>
  </si>
  <si>
    <t>nlabaye@bbox.fr</t>
  </si>
  <si>
    <t>U.S CONFLANS STE HONORINE</t>
  </si>
  <si>
    <t>1 RUE CHARLES BOURSEUL</t>
  </si>
  <si>
    <t>CONFLANS STE HONORINE</t>
  </si>
  <si>
    <t>billardconflans@laposte.net</t>
  </si>
  <si>
    <t>BILLARD CLUB DE CHAMPAGNE</t>
  </si>
  <si>
    <t>PLACE ROLAND DORGELÈS</t>
  </si>
  <si>
    <t>BATIMENT COMMUNAL</t>
  </si>
  <si>
    <t>CHAMPAGNE SUR SEINE</t>
  </si>
  <si>
    <t>billardclubdechampagne@voila.fr</t>
  </si>
  <si>
    <t>BILLARD CLUB D ETAMPES</t>
  </si>
  <si>
    <t>58 BOULEVARD BERCHÈRE</t>
  </si>
  <si>
    <t>ETAMPES</t>
  </si>
  <si>
    <t>bc.etampes@sfr.fr</t>
  </si>
  <si>
    <t>AUVERS BILLARD CLUB</t>
  </si>
  <si>
    <t>MAISON DE L ISLE</t>
  </si>
  <si>
    <t>AUVERS SUR OISE</t>
  </si>
  <si>
    <t>auvers.billardclub@bbox.fr</t>
  </si>
  <si>
    <t>BILLARD CLUB DU KREMLIN BICETRE</t>
  </si>
  <si>
    <t>23,25 AVENUE DE FONTAINEBLEAU</t>
  </si>
  <si>
    <t>LE KREMLIN BICETRE</t>
  </si>
  <si>
    <t>billardclub.kremlin@gmail.com</t>
  </si>
  <si>
    <t>BILLARD CLUB DE L HAY LES ROSES</t>
  </si>
  <si>
    <t>4 RUE ROGER SALENGRO</t>
  </si>
  <si>
    <t>L'HAY DES ROSES</t>
  </si>
  <si>
    <t>bclhay@free.fr</t>
  </si>
  <si>
    <t>BILLARD CLUB FERTOIS</t>
  </si>
  <si>
    <t>11 RUE DU PETIT CONDETZ</t>
  </si>
  <si>
    <t>LA FERTE SOUS JOUARRE</t>
  </si>
  <si>
    <t>billard.club.fertois@aliceadsl.fr</t>
  </si>
  <si>
    <t>MAISON COMMUNALE DES LOISIRS ET DE LA CULTURE</t>
  </si>
  <si>
    <t>68 AVENUE HENRI BARBUSSE</t>
  </si>
  <si>
    <t>BP 45</t>
  </si>
  <si>
    <t>VIGNEUX SUR SEINE</t>
  </si>
  <si>
    <t>mclc.vigneux@free.fr</t>
  </si>
  <si>
    <t>BEYNES BILLARD CARAMBOLE</t>
  </si>
  <si>
    <t>RUE DU COMMERCE</t>
  </si>
  <si>
    <t>MAISON DES ASSOCIATIONS</t>
  </si>
  <si>
    <t>BEYNES</t>
  </si>
  <si>
    <t>billard-beynes@wanadoo.fr</t>
  </si>
  <si>
    <t>A.S. THIERRY/PONTAINE DE BILLARD</t>
  </si>
  <si>
    <t>18 RUE CONSTANT GALLON</t>
  </si>
  <si>
    <t>PONTHIERRY</t>
  </si>
  <si>
    <t>billard-club.astb@wanadoo.fr</t>
  </si>
  <si>
    <t>AC.ROYALE DE BILLARD DE VERSAILLES</t>
  </si>
  <si>
    <t>1 RUE MONTBAURON</t>
  </si>
  <si>
    <t>VERSAILLES</t>
  </si>
  <si>
    <t>arbversailles@wanadoo.fr</t>
  </si>
  <si>
    <t>A. B. OZOIR LA FERRIERE</t>
  </si>
  <si>
    <t>RUE DE LA VERRERIE</t>
  </si>
  <si>
    <t>CENTRE ANDRÉ MALRAUX</t>
  </si>
  <si>
    <t>OZOIR LA FERRIERE</t>
  </si>
  <si>
    <t>abof@live.fr</t>
  </si>
  <si>
    <t>BILLARD CLUB DE LIVRY GARGAN</t>
  </si>
  <si>
    <t>42 ALLÉE JOSEPH NOIZE</t>
  </si>
  <si>
    <t>LIVRY GARGAN</t>
  </si>
  <si>
    <t>abclg@free.fr</t>
  </si>
  <si>
    <t>ACADEMIE DE BILLARD DE MARINES</t>
  </si>
  <si>
    <t>23 RUE DU BUISSON SAINT RÉMY</t>
  </si>
  <si>
    <t>MARINES</t>
  </si>
  <si>
    <t>academie.de.billard@orange.fr</t>
  </si>
  <si>
    <t>BILLARD CLUB GOUSSAINVILLOIS</t>
  </si>
  <si>
    <t>37 RUE BRULÉE</t>
  </si>
  <si>
    <t>GOUSSAINVILLE</t>
  </si>
  <si>
    <t>billardclubgoussainville@orange.fr</t>
  </si>
  <si>
    <t>ENTENTE SPORTIVE DE MASSY</t>
  </si>
  <si>
    <t>AVENUE DU NOYÉ LAMBERT</t>
  </si>
  <si>
    <t>C.O.S PISCINE</t>
  </si>
  <si>
    <t>MASSY</t>
  </si>
  <si>
    <t>esmbillard@laposte.net</t>
  </si>
  <si>
    <t>BILLARDS PASSION</t>
  </si>
  <si>
    <t>2 RUE LUIGI GALVANI</t>
  </si>
  <si>
    <t>ANTONY</t>
  </si>
  <si>
    <t>club@billards-passion.com</t>
  </si>
  <si>
    <t>06 14 45 18 04</t>
  </si>
  <si>
    <t>S.C.M.C BILLARD CLUB</t>
  </si>
  <si>
    <t>10 AV. SAINT EXUPÉRY</t>
  </si>
  <si>
    <t>ESPACE MAISON BLANCHE</t>
  </si>
  <si>
    <t>CHATILLON</t>
  </si>
  <si>
    <t>scmc68@free.fr</t>
  </si>
  <si>
    <t>BILLARD CLUB FRANCONVILLE</t>
  </si>
  <si>
    <t>BLD RHIN ET DANUBE</t>
  </si>
  <si>
    <t>SALLE ROGER BAUMEYER C.S.L.</t>
  </si>
  <si>
    <t>FRANCONVILLE</t>
  </si>
  <si>
    <t>bcfranconville@free.fr</t>
  </si>
  <si>
    <t>BILLARD CLUB PARISIEN</t>
  </si>
  <si>
    <t>1 RUE PIERRE LESCOT</t>
  </si>
  <si>
    <t>14 PORTE DU JOUR</t>
  </si>
  <si>
    <t>nadine.treille@orange.fr</t>
  </si>
  <si>
    <t>BILLARD ACADEMIE DE COULOMMIERS</t>
  </si>
  <si>
    <t>39 RUE DE L ORGEVAL</t>
  </si>
  <si>
    <t>Z.I</t>
  </si>
  <si>
    <t>COULOMMIERS</t>
  </si>
  <si>
    <t>billardacademiecoulommiers@gmail.com</t>
  </si>
  <si>
    <t>ACADEMIE BILLARD EVASION</t>
  </si>
  <si>
    <t>20 rue Louis Leblanc</t>
  </si>
  <si>
    <t>RAMBOUILLET</t>
  </si>
  <si>
    <t>academie-billard-evasion@orange.fr</t>
  </si>
  <si>
    <t>ASS. SPORT. BILLARD BALLAINVILLIERS</t>
  </si>
  <si>
    <t>RUE DU ROUILLON</t>
  </si>
  <si>
    <t>CENTRE COMMERCIAL DES TEMPLIERS</t>
  </si>
  <si>
    <t>BALLAINVILLIERS</t>
  </si>
  <si>
    <t>presidente@asbb.org</t>
  </si>
  <si>
    <t>SCD BILLARD CLUB</t>
  </si>
  <si>
    <t>75 BD DU GÉNÉRAL DE GAULLE</t>
  </si>
  <si>
    <t>DRAVEIL</t>
  </si>
  <si>
    <t>billard.draveil@club-internet.fr</t>
  </si>
  <si>
    <t>ASSOC. ST ETIENNE DE VERNOUILLET</t>
  </si>
  <si>
    <t>6 RUE DU VAL DE SEINE</t>
  </si>
  <si>
    <t>VERNOUILLET</t>
  </si>
  <si>
    <t>asevbillard@free.fr</t>
  </si>
  <si>
    <t>SHOOT AGAIN PARIS NATION</t>
  </si>
  <si>
    <t>28 RUE DU RENDEZ VOUS</t>
  </si>
  <si>
    <t>shootagainparis@gmail.com</t>
  </si>
  <si>
    <t>BILLARD CLUB CLICHOIS</t>
  </si>
  <si>
    <t>8 RUE BONNET</t>
  </si>
  <si>
    <t>CLICHY LA GARENNE</t>
  </si>
  <si>
    <t>billard-clichois@orange.fr</t>
  </si>
  <si>
    <t>CLUB LE 55</t>
  </si>
  <si>
    <t>55,57 RUE DU COMMANDANT BERGE</t>
  </si>
  <si>
    <t>MEAUX</t>
  </si>
  <si>
    <t>club55@club-internet.fr</t>
  </si>
  <si>
    <t>A.M.B. ARPAJON</t>
  </si>
  <si>
    <t>18 BD ABEL CORNATON</t>
  </si>
  <si>
    <t>ESPACE CONCORDE</t>
  </si>
  <si>
    <t>ARPAJON</t>
  </si>
  <si>
    <t>billard.arpajon@sfr.fr</t>
  </si>
  <si>
    <t>BILLARD CLUB STREPINIACOIS</t>
  </si>
  <si>
    <t>12 BIS BOULEVARD DES LAVANDIÈRES</t>
  </si>
  <si>
    <t>ETRECHY</t>
  </si>
  <si>
    <t>billard.etrechy@free.fr</t>
  </si>
  <si>
    <t>BULLDOG COMPETITION ILE DE FRANCE</t>
  </si>
  <si>
    <t>3 RUE RAPHAËL CORBY</t>
  </si>
  <si>
    <t>VIROFLAY</t>
  </si>
  <si>
    <t>bcidf@free.fr</t>
  </si>
  <si>
    <t>LA POSTILLONNE BILLARD</t>
  </si>
  <si>
    <t>17 RUE DU BOIS DE BALIZY</t>
  </si>
  <si>
    <t>EPINAY SUR ORGE</t>
  </si>
  <si>
    <t>abvo91@yahoo.fr</t>
  </si>
  <si>
    <t>CLUB NANDÉEN  BILLARD  COMPÉTITION</t>
  </si>
  <si>
    <t>MAISON DES ARTS DE LA DANSE DU BILLARD</t>
  </si>
  <si>
    <t>195 ALLÉE DES SORBIERS</t>
  </si>
  <si>
    <t>NANDY</t>
  </si>
  <si>
    <t>billardclubnandy@bbox.fr</t>
  </si>
  <si>
    <t>ASCEA GRAND RUE</t>
  </si>
  <si>
    <t>ASCEA DOMAINE DU GRAND RUÉ</t>
  </si>
  <si>
    <t>BRUYERES LE CHATEL</t>
  </si>
  <si>
    <t>jean-jacques.chevallier@cea.fr</t>
  </si>
  <si>
    <t>LEADER CLUB 94</t>
  </si>
  <si>
    <t>8 RUE CHRISTOPHE COLOMB</t>
  </si>
  <si>
    <t>SUCY EN BRIE</t>
  </si>
  <si>
    <t>lc94600@gmail.com</t>
  </si>
  <si>
    <t>REPLAY CLUB</t>
  </si>
  <si>
    <t>6 RUE DES MOINES SAINT MARTIN</t>
  </si>
  <si>
    <t>BRY SUR MARNE</t>
  </si>
  <si>
    <t>replaybillard@gmail.com</t>
  </si>
  <si>
    <t>NIGHT BALL</t>
  </si>
  <si>
    <t xml:space="preserve">20 ALLÉE SAINTE ANNE                    </t>
  </si>
  <si>
    <t>LES PAVILLONS SOUS BOIS</t>
  </si>
  <si>
    <t>pitchoune.loial@yahoo.fr</t>
  </si>
  <si>
    <t>LILIE S CLUB</t>
  </si>
  <si>
    <t>292, AVENUE ARISTIDE BRIAND</t>
  </si>
  <si>
    <t>eric@seror.net</t>
  </si>
  <si>
    <t>CLUB DE POOL LA QUEUE LEZ YVELINES</t>
  </si>
  <si>
    <t>RUE DES CROIX</t>
  </si>
  <si>
    <t>LA QUEUE LEZ YVELINES</t>
  </si>
  <si>
    <t>zedin.herald@neuf.fr</t>
  </si>
  <si>
    <t>PANAM'S 8 POOL COMPETITION</t>
  </si>
  <si>
    <t>bar brasserie l'Express</t>
  </si>
  <si>
    <t>1 place de la Gare</t>
  </si>
  <si>
    <t>HOUILLES</t>
  </si>
  <si>
    <t>bigdom@neuf.fr</t>
  </si>
  <si>
    <t>UNION SPORTIVE MUNICIPALE DE GAGNY BILLARD</t>
  </si>
  <si>
    <t>2 Bis Place Du Général De Gaulle</t>
  </si>
  <si>
    <t>GAGNY</t>
  </si>
  <si>
    <t>annick.haus@atos.net</t>
  </si>
  <si>
    <t>ASSOCIATION TOP CUSHION</t>
  </si>
  <si>
    <t>8 rue Cange</t>
  </si>
  <si>
    <t>CHAMPINGY SUR MARNE</t>
  </si>
  <si>
    <t>contact@top-cushion.com</t>
  </si>
  <si>
    <t>06.17.57.09.95</t>
  </si>
  <si>
    <t>SHOOTERS 94</t>
  </si>
  <si>
    <t>74 RUE DU Général de Gaulle</t>
  </si>
  <si>
    <t>LA QUEUE EN BRIE</t>
  </si>
  <si>
    <t>alyce@shooters94.com</t>
  </si>
  <si>
    <t>01.45.93.36.14</t>
  </si>
  <si>
    <t>GALAXY CLUB BILLARD</t>
  </si>
  <si>
    <t>42 44 AVENUE DU MARECHAL FOCH</t>
  </si>
  <si>
    <t>CHELLES</t>
  </si>
  <si>
    <t>galaxy.lounge.77@gmail.com</t>
  </si>
  <si>
    <t>CENTRE</t>
  </si>
  <si>
    <t>Licencié Indépendant 75</t>
  </si>
  <si>
    <t>Licencié Indépendant 77</t>
  </si>
  <si>
    <t>Licencié Indépendant 78</t>
  </si>
  <si>
    <t>Licencié Indépendant 91</t>
  </si>
  <si>
    <t>Licencié Indépendant 92</t>
  </si>
  <si>
    <t>Licencié Indépendant 93</t>
  </si>
  <si>
    <t>Licencié Indépendant 94</t>
  </si>
  <si>
    <t>Licencié Indépendant 95</t>
  </si>
  <si>
    <t>Licencié Indépendant 18</t>
  </si>
  <si>
    <t>Licencié Indépendant 28</t>
  </si>
  <si>
    <t>Licencié Indépendant 36</t>
  </si>
  <si>
    <t>Licencié Indépendant 37</t>
  </si>
  <si>
    <t>Licencié Indépendant 41</t>
  </si>
  <si>
    <t>Licencié Indépendant 45</t>
  </si>
  <si>
    <t>http://maps.google.fr/maps?utm_campaign=fr&amp;utm_medium=ha&amp;utm_source=fr-ha-emea-fr-bk-gm&amp;utm_term=googlemaps</t>
  </si>
  <si>
    <t>CDB77</t>
  </si>
  <si>
    <t>CDB78</t>
  </si>
  <si>
    <t>CDB91</t>
  </si>
  <si>
    <t>CDB92</t>
  </si>
  <si>
    <t>CDB93</t>
  </si>
  <si>
    <t>CDB94</t>
  </si>
  <si>
    <t>CDB95</t>
  </si>
  <si>
    <t>Salle des Fêtes</t>
  </si>
  <si>
    <t>D'UN TOURNOI REGIONAL BLACKBALL</t>
  </si>
  <si>
    <t>secretariat.lbif@free.fr</t>
  </si>
  <si>
    <t>demande par la présente l’autorisation d’organiser un Tournoi Régional Blackball à la date et lieu ci-dessus.</t>
  </si>
  <si>
    <t>demande par la présente l’autorisation d’organiser un Tournoi Régional Blackball aux dates et lieux ci-dessus.</t>
  </si>
  <si>
    <t>20 rue des Sources</t>
  </si>
  <si>
    <t>91210 DRAVEIL</t>
  </si>
  <si>
    <t>Tournoi Régional N°1</t>
  </si>
  <si>
    <t>Tournoi Régional N°2</t>
  </si>
  <si>
    <t>Tournoi Régional N°3</t>
  </si>
  <si>
    <t>Tournoi Régional N°4</t>
  </si>
  <si>
    <t>Tournoi Régional N°5</t>
  </si>
  <si>
    <t>Tournoi Régional N°6</t>
  </si>
  <si>
    <t>Tournoi Régional N°7</t>
  </si>
  <si>
    <t>Finale de Zone</t>
  </si>
  <si>
    <t>Le Présidents de la LBIF</t>
  </si>
  <si>
    <t>Tournoi</t>
  </si>
  <si>
    <t>Date du</t>
  </si>
  <si>
    <t>tournoi</t>
  </si>
  <si>
    <t>FINALE U14/U 18 / U23 / VÉTÉRANS / FEMININES</t>
  </si>
  <si>
    <t>FINALE NATIONALE 2 (NR1-NR2)</t>
  </si>
  <si>
    <t>Date</t>
  </si>
  <si>
    <t>Tournoi Régional Blackball : Gymnase</t>
  </si>
  <si>
    <t>-</t>
  </si>
  <si>
    <t>Partie basse à remplir par la LBIF</t>
  </si>
  <si>
    <t>Je m’engage à respecter le cahier des charges en vigueur notamment les conditions, Techniques, Sportives, ainsi qu’à respecter toutes les règles de sécurité relatives à l’organisation de manifestation publique.</t>
  </si>
  <si>
    <t>En cas d’oragnisation en gymnasme, joindre impérativement au dossier l'accord de la mairie</t>
  </si>
  <si>
    <t>o.tancrez@wanadoo.fr</t>
  </si>
  <si>
    <t xml:space="preserve">Au responsable Calendrier et organisation : </t>
  </si>
  <si>
    <r>
      <t xml:space="preserve">Copie au siège de la LBIF : </t>
    </r>
    <r>
      <rPr>
        <b/>
        <sz val="11"/>
        <color indexed="8"/>
        <rFont val="Arial"/>
        <family val="2"/>
      </rPr>
      <t xml:space="preserve"> </t>
    </r>
  </si>
  <si>
    <t>LBIF - Claudine MESNY</t>
  </si>
  <si>
    <t>Au siège de la LBIF</t>
  </si>
  <si>
    <t>Pour un Tournoi Régional</t>
  </si>
  <si>
    <t>Les 2 chèques sont libellés à l'ordre de la LBIF</t>
  </si>
  <si>
    <t>Au</t>
  </si>
  <si>
    <t>Document à retourner par mail sous le même format (excel) avant le 25/09/16</t>
  </si>
  <si>
    <t>Compétitions demandées</t>
  </si>
  <si>
    <t>FINALE EQUIPE DN3</t>
  </si>
  <si>
    <t>Finale de Ligue : gymnase</t>
  </si>
  <si>
    <t>Olivier TANCREZ</t>
  </si>
  <si>
    <t>SAISON 2017-2018</t>
  </si>
  <si>
    <t>Document à retourner par mail sous le même format (excel) avant le 30/06/17</t>
  </si>
  <si>
    <t>TR1</t>
  </si>
  <si>
    <t>TR2</t>
  </si>
  <si>
    <t>TR3</t>
  </si>
  <si>
    <t>TR4</t>
  </si>
  <si>
    <t>TR5</t>
  </si>
  <si>
    <t>TR6</t>
  </si>
  <si>
    <t>TR7</t>
  </si>
  <si>
    <t xml:space="preserve">TR1 N2 / VET / FEM / JEUNE </t>
  </si>
  <si>
    <t xml:space="preserve">TR2 N2 / VET / FEM / JEUNE </t>
  </si>
  <si>
    <t xml:space="preserve">TR3 N2 / VET / FEM / JEUNE </t>
  </si>
  <si>
    <t xml:space="preserve">TR4 N2 / VET / FEM / JEUNE </t>
  </si>
  <si>
    <t xml:space="preserve">TR5 N2 / VET / FEM / JEUNE </t>
  </si>
  <si>
    <t xml:space="preserve">TR6 N2 / VET / FEM / JEUNE </t>
  </si>
  <si>
    <t xml:space="preserve">TR7 N2 / VET / FEM / JEUNE </t>
  </si>
  <si>
    <t>TR3 COUPE PAR EQUIPE DN3</t>
  </si>
  <si>
    <t>FINALE</t>
  </si>
  <si>
    <t>TR1 Tournoi Promotion</t>
  </si>
  <si>
    <t>TR2 Tournoi Promotion</t>
  </si>
  <si>
    <t>TR4 Tournoi Promotion</t>
  </si>
  <si>
    <t>TR5 Tournoi Promotion</t>
  </si>
  <si>
    <t>TR6 Tournoi Promotion</t>
  </si>
  <si>
    <t>lbif blackball &lt;cslbif.blackball@gmail.com&gt;</t>
  </si>
  <si>
    <t>cslbif.blackball@gmail.com</t>
  </si>
  <si>
    <t>Document à adresser par voie postale avant le 25/09/17</t>
  </si>
  <si>
    <r>
      <rPr>
        <b/>
        <i/>
        <sz val="18"/>
        <color indexed="8"/>
        <rFont val="Arial"/>
        <family val="2"/>
      </rPr>
      <t xml:space="preserve">Si dans un Gymnase </t>
    </r>
    <r>
      <rPr>
        <b/>
        <i/>
        <sz val="14"/>
        <color indexed="8"/>
        <rFont val="Arial"/>
        <family val="2"/>
      </rPr>
      <t xml:space="preserve">
BIEN REMPLIR LA "Fiche salle" ET DE FOURNIR LE "Plan salle".</t>
    </r>
  </si>
  <si>
    <t>L'accord Favorable ne constitue pas une réponse définitive quant à l'organisation, mais seulement un accord quant au lieu et au site proposés.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</si>
</sst>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00"/>
    <numFmt numFmtId="167" formatCode="0#&quot; &quot;##&quot; &quot;##&quot; &quot;##&quot; &quot;##"/>
    <numFmt numFmtId="168" formatCode="[$-40C]dddd\ d\ mmmm\ yyyy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00"/>
    <numFmt numFmtId="171" formatCode="[$€-2]\ #,##0.00_);[Red]\([$€-2]\ #,##0.00\)"/>
    <numFmt numFmtId="172" formatCode="dddd"/>
  </numFmts>
  <fonts count="7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i/>
      <sz val="11"/>
      <color indexed="10"/>
      <name val="Arial"/>
      <family val="2"/>
    </font>
    <font>
      <b/>
      <sz val="13"/>
      <color indexed="9"/>
      <name val="Arial"/>
      <family val="2"/>
    </font>
    <font>
      <b/>
      <i/>
      <sz val="14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2"/>
      <color indexed="12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44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6" fontId="20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left" vertical="center"/>
    </xf>
    <xf numFmtId="170" fontId="18" fillId="0" borderId="10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36" fillId="36" borderId="11" xfId="53" applyFont="1" applyFill="1" applyBorder="1" applyAlignment="1">
      <alignment horizontal="center" wrapText="1"/>
      <protection/>
    </xf>
    <xf numFmtId="0" fontId="36" fillId="36" borderId="12" xfId="53" applyFont="1" applyFill="1" applyBorder="1" applyAlignment="1">
      <alignment horizontal="center" wrapText="1"/>
      <protection/>
    </xf>
    <xf numFmtId="167" fontId="36" fillId="36" borderId="12" xfId="53" applyNumberFormat="1" applyFont="1" applyFill="1" applyBorder="1" applyAlignment="1">
      <alignment horizontal="center" wrapText="1"/>
      <protection/>
    </xf>
    <xf numFmtId="0" fontId="37" fillId="0" borderId="0" xfId="53" applyFont="1">
      <alignment/>
      <protection/>
    </xf>
    <xf numFmtId="0" fontId="37" fillId="37" borderId="11" xfId="53" applyFont="1" applyFill="1" applyBorder="1" applyAlignment="1">
      <alignment horizontal="center" wrapText="1"/>
      <protection/>
    </xf>
    <xf numFmtId="0" fontId="37" fillId="37" borderId="10" xfId="53" applyFont="1" applyFill="1" applyBorder="1">
      <alignment/>
      <protection/>
    </xf>
    <xf numFmtId="0" fontId="38" fillId="37" borderId="10" xfId="53" applyFont="1" applyFill="1" applyBorder="1">
      <alignment/>
      <protection/>
    </xf>
    <xf numFmtId="0" fontId="38" fillId="37" borderId="10" xfId="53" applyFont="1" applyFill="1" applyBorder="1" applyAlignment="1">
      <alignment horizontal="center"/>
      <protection/>
    </xf>
    <xf numFmtId="0" fontId="38" fillId="37" borderId="10" xfId="53" applyFont="1" applyFill="1" applyBorder="1" applyAlignment="1">
      <alignment horizontal="left"/>
      <protection/>
    </xf>
    <xf numFmtId="167" fontId="38" fillId="37" borderId="10" xfId="53" applyNumberFormat="1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 wrapText="1"/>
      <protection/>
    </xf>
    <xf numFmtId="0" fontId="37" fillId="0" borderId="10" xfId="53" applyFont="1" applyFill="1" applyBorder="1">
      <alignment/>
      <protection/>
    </xf>
    <xf numFmtId="0" fontId="38" fillId="0" borderId="10" xfId="53" applyFont="1" applyFill="1" applyBorder="1">
      <alignment/>
      <protection/>
    </xf>
    <xf numFmtId="0" fontId="38" fillId="0" borderId="10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left"/>
      <protection/>
    </xf>
    <xf numFmtId="167" fontId="38" fillId="0" borderId="10" xfId="53" applyNumberFormat="1" applyFont="1" applyFill="1" applyBorder="1" applyAlignment="1">
      <alignment horizontal="center"/>
      <protection/>
    </xf>
    <xf numFmtId="0" fontId="38" fillId="37" borderId="10" xfId="53" applyFont="1" applyFill="1" applyBorder="1" applyAlignment="1">
      <alignment wrapText="1"/>
      <protection/>
    </xf>
    <xf numFmtId="0" fontId="38" fillId="37" borderId="10" xfId="53" applyFont="1" applyFill="1" applyBorder="1" applyAlignment="1">
      <alignment horizontal="center" wrapText="1"/>
      <protection/>
    </xf>
    <xf numFmtId="0" fontId="37" fillId="38" borderId="11" xfId="53" applyFont="1" applyFill="1" applyBorder="1" applyAlignment="1">
      <alignment horizontal="center" wrapText="1"/>
      <protection/>
    </xf>
    <xf numFmtId="0" fontId="37" fillId="0" borderId="10" xfId="53" applyFont="1" applyBorder="1">
      <alignment/>
      <protection/>
    </xf>
    <xf numFmtId="0" fontId="38" fillId="0" borderId="10" xfId="53" applyFont="1" applyFill="1" applyBorder="1" applyAlignment="1">
      <alignment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37" fillId="39" borderId="11" xfId="53" applyFont="1" applyFill="1" applyBorder="1" applyAlignment="1">
      <alignment horizontal="center" wrapText="1"/>
      <protection/>
    </xf>
    <xf numFmtId="49" fontId="38" fillId="37" borderId="10" xfId="53" applyNumberFormat="1" applyFont="1" applyFill="1" applyBorder="1" applyAlignment="1">
      <alignment horizontal="left"/>
      <protection/>
    </xf>
    <xf numFmtId="0" fontId="37" fillId="39" borderId="11" xfId="53" applyNumberFormat="1" applyFont="1" applyFill="1" applyBorder="1" applyAlignment="1">
      <alignment horizontal="center" wrapText="1"/>
      <protection/>
    </xf>
    <xf numFmtId="0" fontId="37" fillId="0" borderId="0" xfId="53" applyFont="1" applyFill="1">
      <alignment/>
      <protection/>
    </xf>
    <xf numFmtId="0" fontId="37" fillId="0" borderId="13" xfId="53" applyFont="1" applyFill="1" applyBorder="1" applyAlignment="1">
      <alignment horizontal="center" wrapText="1"/>
      <protection/>
    </xf>
    <xf numFmtId="49" fontId="10" fillId="0" borderId="0" xfId="46" applyNumberFormat="1" applyFill="1" applyBorder="1" applyAlignment="1" applyProtection="1">
      <alignment horizontal="left" vertical="center"/>
      <protection/>
    </xf>
    <xf numFmtId="0" fontId="37" fillId="0" borderId="0" xfId="53" applyFont="1" applyAlignment="1">
      <alignment horizontal="center"/>
      <protection/>
    </xf>
    <xf numFmtId="167" fontId="37" fillId="0" borderId="0" xfId="53" applyNumberFormat="1" applyFont="1">
      <alignment/>
      <protection/>
    </xf>
    <xf numFmtId="170" fontId="0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167" fontId="0" fillId="35" borderId="0" xfId="0" applyNumberFormat="1" applyFont="1" applyFill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20" fillId="27" borderId="10" xfId="0" applyFont="1" applyFill="1" applyBorder="1" applyAlignment="1">
      <alignment horizontal="center" vertical="center"/>
    </xf>
    <xf numFmtId="0" fontId="17" fillId="27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3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1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46" applyFont="1" applyFill="1" applyBorder="1" applyAlignment="1" applyProtection="1">
      <alignment horizontal="center" vertical="center"/>
      <protection/>
    </xf>
    <xf numFmtId="167" fontId="0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10" fillId="35" borderId="0" xfId="46" applyFill="1" applyAlignment="1" applyProtection="1">
      <alignment vertical="center"/>
      <protection/>
    </xf>
    <xf numFmtId="167" fontId="0" fillId="35" borderId="0" xfId="0" applyNumberFormat="1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/>
    </xf>
    <xf numFmtId="0" fontId="19" fillId="35" borderId="0" xfId="46" applyFont="1" applyFill="1" applyAlignment="1" applyProtection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167" fontId="16" fillId="27" borderId="1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77" fillId="35" borderId="0" xfId="0" applyFont="1" applyFill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78" fillId="34" borderId="0" xfId="0" applyFont="1" applyFill="1" applyAlignment="1">
      <alignment horizontal="left" vertical="center"/>
    </xf>
    <xf numFmtId="14" fontId="18" fillId="40" borderId="15" xfId="0" applyNumberFormat="1" applyFont="1" applyFill="1" applyBorder="1" applyAlignment="1" quotePrefix="1">
      <alignment horizontal="center" vertical="center"/>
    </xf>
    <xf numFmtId="0" fontId="18" fillId="27" borderId="15" xfId="0" applyFont="1" applyFill="1" applyBorder="1" applyAlignment="1">
      <alignment horizontal="center" vertical="center"/>
    </xf>
    <xf numFmtId="0" fontId="18" fillId="27" borderId="16" xfId="0" applyFont="1" applyFill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 vertical="center"/>
    </xf>
    <xf numFmtId="0" fontId="20" fillId="27" borderId="17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33" fillId="34" borderId="0" xfId="46" applyFont="1" applyFill="1" applyAlignment="1" applyProtection="1">
      <alignment horizontal="left" vertical="center"/>
      <protection/>
    </xf>
    <xf numFmtId="0" fontId="34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14" fontId="4" fillId="27" borderId="0" xfId="0" applyNumberFormat="1" applyFont="1" applyFill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0" fontId="32" fillId="41" borderId="0" xfId="0" applyFont="1" applyFill="1" applyAlignment="1">
      <alignment horizontal="center" vertical="center" wrapText="1"/>
    </xf>
    <xf numFmtId="170" fontId="18" fillId="0" borderId="1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left" vertical="center" wrapText="1"/>
    </xf>
    <xf numFmtId="0" fontId="35" fillId="34" borderId="0" xfId="0" applyFont="1" applyFill="1" applyAlignment="1">
      <alignment horizontal="left" vertical="center" wrapText="1"/>
    </xf>
    <xf numFmtId="170" fontId="18" fillId="27" borderId="10" xfId="0" applyNumberFormat="1" applyFont="1" applyFill="1" applyBorder="1" applyAlignment="1">
      <alignment horizontal="center" vertical="center"/>
    </xf>
    <xf numFmtId="0" fontId="10" fillId="27" borderId="10" xfId="46" applyFill="1" applyBorder="1" applyAlignment="1" applyProtection="1">
      <alignment horizontal="center" vertical="center"/>
      <protection/>
    </xf>
    <xf numFmtId="0" fontId="20" fillId="27" borderId="10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left" vertical="center" wrapText="1"/>
    </xf>
    <xf numFmtId="0" fontId="18" fillId="35" borderId="0" xfId="0" applyFont="1" applyFill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0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14" fontId="4" fillId="35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2" fillId="35" borderId="0" xfId="0" applyFont="1" applyFill="1" applyAlignment="1">
      <alignment horizontal="center" vertical="center"/>
    </xf>
    <xf numFmtId="0" fontId="22" fillId="42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3" fillId="42" borderId="18" xfId="0" applyFont="1" applyFill="1" applyBorder="1" applyAlignment="1">
      <alignment horizontal="center" vertical="center"/>
    </xf>
    <xf numFmtId="0" fontId="23" fillId="42" borderId="19" xfId="0" applyFont="1" applyFill="1" applyBorder="1" applyAlignment="1">
      <alignment horizontal="center" vertical="center"/>
    </xf>
    <xf numFmtId="0" fontId="23" fillId="42" borderId="20" xfId="0" applyFont="1" applyFill="1" applyBorder="1" applyAlignment="1">
      <alignment horizontal="center" vertical="center"/>
    </xf>
    <xf numFmtId="0" fontId="23" fillId="42" borderId="21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/>
    </xf>
    <xf numFmtId="0" fontId="23" fillId="42" borderId="22" xfId="0" applyFont="1" applyFill="1" applyBorder="1" applyAlignment="1">
      <alignment horizontal="center" vertical="center"/>
    </xf>
    <xf numFmtId="0" fontId="23" fillId="42" borderId="23" xfId="0" applyFont="1" applyFill="1" applyBorder="1" applyAlignment="1">
      <alignment horizontal="center" vertical="center"/>
    </xf>
    <xf numFmtId="0" fontId="23" fillId="42" borderId="14" xfId="0" applyFont="1" applyFill="1" applyBorder="1" applyAlignment="1">
      <alignment horizontal="center" vertical="center"/>
    </xf>
    <xf numFmtId="0" fontId="23" fillId="42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170" fontId="18" fillId="27" borderId="15" xfId="0" applyNumberFormat="1" applyFont="1" applyFill="1" applyBorder="1" applyAlignment="1">
      <alignment horizontal="center" vertical="center"/>
    </xf>
    <xf numFmtId="170" fontId="18" fillId="27" borderId="16" xfId="0" applyNumberFormat="1" applyFont="1" applyFill="1" applyBorder="1" applyAlignment="1">
      <alignment horizontal="center" vertical="center"/>
    </xf>
    <xf numFmtId="170" fontId="18" fillId="27" borderId="17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0" xfId="46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77" fillId="35" borderId="0" xfId="0" applyFont="1" applyFill="1" applyAlignment="1">
      <alignment horizontal="center" vertical="center" wrapText="1"/>
    </xf>
    <xf numFmtId="14" fontId="4" fillId="27" borderId="0" xfId="0" applyNumberFormat="1" applyFont="1" applyFill="1" applyAlignment="1">
      <alignment horizontal="left" vertical="center" wrapText="1"/>
    </xf>
    <xf numFmtId="0" fontId="26" fillId="35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170" fontId="18" fillId="0" borderId="15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170" fontId="18" fillId="0" borderId="17" xfId="0" applyNumberFormat="1" applyFont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39" fillId="35" borderId="28" xfId="46" applyFont="1" applyFill="1" applyBorder="1" applyAlignment="1" applyProtection="1">
      <alignment horizontal="center" vertical="center"/>
      <protection/>
    </xf>
    <xf numFmtId="0" fontId="39" fillId="35" borderId="29" xfId="46" applyFont="1" applyFill="1" applyBorder="1" applyAlignment="1" applyProtection="1">
      <alignment horizontal="center" vertical="center"/>
      <protection/>
    </xf>
    <xf numFmtId="0" fontId="39" fillId="35" borderId="30" xfId="46" applyFont="1" applyFill="1" applyBorder="1" applyAlignment="1" applyProtection="1">
      <alignment horizontal="center" vertical="center"/>
      <protection/>
    </xf>
    <xf numFmtId="0" fontId="39" fillId="35" borderId="31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34" xfId="0" applyFont="1" applyFill="1" applyBorder="1" applyAlignment="1">
      <alignment horizontal="center" vertical="center"/>
    </xf>
    <xf numFmtId="0" fontId="39" fillId="35" borderId="3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14" fontId="18" fillId="0" borderId="15" xfId="0" applyNumberFormat="1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0" fontId="21" fillId="35" borderId="0" xfId="0" applyFont="1" applyFill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847725</xdr:colOff>
      <xdr:row>3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895350</xdr:colOff>
      <xdr:row>3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914400</xdr:colOff>
      <xdr:row>3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952500</xdr:colOff>
      <xdr:row>3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ARD\LBIF\SPORTIF\BLACKBALL\15-16\INSCRIPTIONS%20BBMR(NR1)-NR2-VET-FEM-JEUNES-HAN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LARD\LBIF\SPORTIF\BLACKBALL\15-16\SPORTIF\classement%202015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IF\LBIF2015-2016\facture%20club%20formation\FACTURES%20FORM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S"/>
      <sheetName val="INIT"/>
      <sheetName val="MASTERS"/>
      <sheetName val="REGIONAUX"/>
      <sheetName val="FACTURE DN3"/>
      <sheetName val="DN3"/>
      <sheetName val="RECAP-DN3"/>
      <sheetName val="FACTURE BARRAGE-BBMR"/>
      <sheetName val="FACTURE BBMR"/>
      <sheetName val="BARRAGE-BBMR"/>
      <sheetName val="BBMR"/>
      <sheetName val="RECAP-BBMR"/>
      <sheetName val="LICENCERS"/>
      <sheetName val="RECAP FACTURE"/>
      <sheetName val="FACTURE REGIONAUX-IDF"/>
      <sheetName val="RECAP-IDF"/>
      <sheetName val="NR2-IDF"/>
      <sheetName val="VETERANS-IDF"/>
      <sheetName val="FEMININES-IDF"/>
      <sheetName val="JEUNES-IDF"/>
      <sheetName val="FACTURE REGIONAUX-CENTRE"/>
      <sheetName val="RECAP-CENTRE"/>
      <sheetName val="NR2-CENTRE"/>
      <sheetName val="VETERANS-CENTRE"/>
      <sheetName val="FEMININES-CENTRE"/>
      <sheetName val="JEUNES-CENTRE"/>
      <sheetName val="FINALE"/>
      <sheetName val="U23"/>
      <sheetName val="U18"/>
      <sheetName val="U14"/>
    </sheetNames>
    <sheetDataSet>
      <sheetData sheetId="1">
        <row r="3">
          <cell r="B3" t="str">
            <v>2015-2016_TR1-MIXTE-NR2-IDF</v>
          </cell>
          <cell r="D3" t="str">
            <v>2015-2016_TR1-JEUNES-IDF</v>
          </cell>
          <cell r="F3" t="str">
            <v>2015-2016_TR1-VETERANS-IDF</v>
          </cell>
          <cell r="H3" t="str">
            <v>2015-2016_TR1-FEMININES-IDF</v>
          </cell>
          <cell r="K3" t="str">
            <v>001</v>
          </cell>
        </row>
        <row r="4">
          <cell r="B4" t="str">
            <v>2015-2016_TR2-MIXTE-NR2-IDF</v>
          </cell>
          <cell r="D4" t="str">
            <v>2015-2016_TR2-JEUNES-IDF</v>
          </cell>
          <cell r="F4" t="str">
            <v>2015-2016_TR2-VETERANS-IDF</v>
          </cell>
          <cell r="H4" t="str">
            <v>2015-2016_TR2-FEMININES-IDF</v>
          </cell>
          <cell r="K4" t="str">
            <v>002</v>
          </cell>
        </row>
        <row r="5">
          <cell r="B5" t="str">
            <v>2015-2016_TR3-MIXTE-NR2-IDF</v>
          </cell>
          <cell r="D5" t="str">
            <v>2015-2016_TR3-JEUNES-IDF</v>
          </cell>
          <cell r="F5" t="str">
            <v>2015-2016_TR3-VETERANS-IDF</v>
          </cell>
          <cell r="H5" t="str">
            <v>2015-2016_TR3-FEMININES-IDF</v>
          </cell>
          <cell r="K5" t="str">
            <v>003</v>
          </cell>
        </row>
        <row r="6">
          <cell r="B6" t="str">
            <v>2015-2016_TR4-MIXTE-NR2-IDF</v>
          </cell>
          <cell r="D6" t="str">
            <v>2015-2016_TR4-JEUNES-IDF</v>
          </cell>
          <cell r="F6" t="str">
            <v>2015-2016_TR4-VETERANS-IDF</v>
          </cell>
          <cell r="H6" t="str">
            <v>2015-2016_TR4-FEMININES-IDF</v>
          </cell>
          <cell r="K6" t="str">
            <v>004</v>
          </cell>
        </row>
        <row r="7">
          <cell r="B7" t="str">
            <v>2015-2016_TR5-MIXTE-NR2-IDF</v>
          </cell>
          <cell r="D7" t="str">
            <v>2015-2016_TR5-JEUNES-IDF</v>
          </cell>
          <cell r="F7" t="str">
            <v>2015-2016_TR5-VETERANS-IDF</v>
          </cell>
          <cell r="H7" t="str">
            <v>2015-2016_TR5-FEMININES-IDF</v>
          </cell>
          <cell r="K7" t="str">
            <v>005</v>
          </cell>
        </row>
        <row r="8">
          <cell r="B8" t="str">
            <v>2015-2016_TR6-MIXTE-NR2-IDF</v>
          </cell>
          <cell r="D8" t="str">
            <v>2015-2016_TR6-JEUNES-IDF</v>
          </cell>
          <cell r="F8" t="str">
            <v>2015-2016_TR6-VETERANS-IDF</v>
          </cell>
          <cell r="H8" t="str">
            <v>2015-2016_TR6-FEMININES-IDF</v>
          </cell>
          <cell r="K8" t="str">
            <v>006</v>
          </cell>
        </row>
        <row r="9">
          <cell r="B9" t="str">
            <v>2015-2016_TR7-MIXTE-NR2-IDF</v>
          </cell>
          <cell r="K9" t="str">
            <v>007</v>
          </cell>
        </row>
        <row r="10">
          <cell r="B10" t="str">
            <v>2015-2016_TR8-MIXTE-NR2-IDF</v>
          </cell>
          <cell r="K10" t="str">
            <v>008</v>
          </cell>
        </row>
        <row r="11">
          <cell r="K11" t="str">
            <v>009</v>
          </cell>
        </row>
        <row r="12">
          <cell r="B12" t="str">
            <v>2015-2016_TR1-MIXTE-NR2-CENTRE</v>
          </cell>
          <cell r="D12" t="str">
            <v>2015-2016_TR1-JEUNES-CENTRE</v>
          </cell>
          <cell r="F12" t="str">
            <v>2015-2016_TR1-VETERANS-CENTRE</v>
          </cell>
          <cell r="H12" t="str">
            <v>2015-2016_TR1-FEMININES-CENTRE</v>
          </cell>
          <cell r="K12" t="str">
            <v>010</v>
          </cell>
        </row>
        <row r="13">
          <cell r="B13" t="str">
            <v>2015-2016_TR2-MIXTE-NR2-CENTRE</v>
          </cell>
          <cell r="D13" t="str">
            <v>2015-2016_TR2-JEUNES-CENTRE</v>
          </cell>
          <cell r="F13" t="str">
            <v>2015-2016_TR2-VETERANS-CENTRE</v>
          </cell>
          <cell r="H13" t="str">
            <v>2015-2016_TR2-FEMININES-CENTRE</v>
          </cell>
          <cell r="K13" t="str">
            <v>011</v>
          </cell>
        </row>
        <row r="14">
          <cell r="B14" t="str">
            <v>2015-2016_TR3-MIXTE-NR2-CENTRE</v>
          </cell>
          <cell r="D14" t="str">
            <v>2015-2016_TR3-JEUNES-CENTRE</v>
          </cell>
          <cell r="F14" t="str">
            <v>2015-2016_TR3-VETERANS-CENTRE</v>
          </cell>
          <cell r="H14" t="str">
            <v>2015-2016_TR3-FEMININES-CENTRE</v>
          </cell>
          <cell r="K14" t="str">
            <v>012</v>
          </cell>
        </row>
        <row r="15">
          <cell r="B15" t="str">
            <v>2015-2016_TR4-MIXTE-NR2-CENTRE</v>
          </cell>
          <cell r="D15" t="str">
            <v>2015-2016_TR4-JEUNES-CENTRE</v>
          </cell>
          <cell r="F15" t="str">
            <v>2015-2016_TR4-VETERANS-CENTRE</v>
          </cell>
          <cell r="H15" t="str">
            <v>2015-2016_TR4-FEMININES-CENTRE</v>
          </cell>
          <cell r="K15" t="str">
            <v>013</v>
          </cell>
        </row>
        <row r="16">
          <cell r="B16" t="str">
            <v>2015-2016_TR5-MIXTE-NR2-CENTRE</v>
          </cell>
          <cell r="D16" t="str">
            <v>2015-2016_TR5-JEUNES-CENTRE</v>
          </cell>
          <cell r="F16" t="str">
            <v>2015-2016_TR5-VETERANS-CENTRE</v>
          </cell>
          <cell r="H16" t="str">
            <v>2015-2016_TR5-FEMININES-CENTRE</v>
          </cell>
          <cell r="K16" t="str">
            <v>014</v>
          </cell>
        </row>
        <row r="17">
          <cell r="B17" t="str">
            <v>2015-2016_TR6-MIXTE-NR2-CENTRE</v>
          </cell>
          <cell r="D17" t="str">
            <v>2015-2016_TR6-JEUNES-CENTRE</v>
          </cell>
          <cell r="F17" t="str">
            <v>2015-2016_TR6-VETERANS-CENTRE</v>
          </cell>
          <cell r="H17" t="str">
            <v>2015-2016_TR6-FEMININES-CENTRE</v>
          </cell>
          <cell r="K17" t="str">
            <v>015</v>
          </cell>
        </row>
        <row r="18">
          <cell r="B18" t="str">
            <v>2015-2016_TR7-MIXTE-NR2-CENTRE</v>
          </cell>
          <cell r="K18" t="str">
            <v>016</v>
          </cell>
        </row>
        <row r="19">
          <cell r="B19" t="str">
            <v>2015-2016_TR8-MIXTE-NR2-CENTRE</v>
          </cell>
          <cell r="K19" t="str">
            <v>017</v>
          </cell>
        </row>
        <row r="20">
          <cell r="K20" t="str">
            <v>018</v>
          </cell>
        </row>
        <row r="21">
          <cell r="K21" t="str">
            <v>019</v>
          </cell>
        </row>
        <row r="22">
          <cell r="B22" t="str">
            <v>2015-2016_DN3</v>
          </cell>
          <cell r="K22" t="str">
            <v>020</v>
          </cell>
        </row>
        <row r="23">
          <cell r="B23" t="str">
            <v>2015-2016_DR1 IDF</v>
          </cell>
        </row>
        <row r="24">
          <cell r="B24" t="str">
            <v>2015-2016_DR1 CENTRE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enciés"/>
      <sheetName val="Clubs"/>
      <sheetName val="param"/>
      <sheetName val="Indice"/>
      <sheetName val="BBMR"/>
      <sheetName val="NR2-IDF"/>
      <sheetName val="NR2-CENTRE"/>
      <sheetName val="MIXTE"/>
      <sheetName val="VETERANS-IDF"/>
      <sheetName val="VETERANS-CENTRE"/>
      <sheetName val="VETERANS"/>
      <sheetName val="FEMININES-IDF"/>
      <sheetName val="FEMININES-CENTRE"/>
      <sheetName val="FEMININES"/>
      <sheetName val="U23-IDF"/>
      <sheetName val="U23-CENTRE"/>
      <sheetName val="U23"/>
      <sheetName val="U18-IDF"/>
      <sheetName val="U18-CENTRE"/>
      <sheetName val="U18"/>
      <sheetName val="U14-IDF"/>
      <sheetName val="U14-CENTRE"/>
      <sheetName val="U14"/>
      <sheetName val="HANDI-IDF"/>
      <sheetName val="HANDI-CENTRE"/>
      <sheetName val="HANDI"/>
    </sheetNames>
    <sheetDataSet>
      <sheetData sheetId="2">
        <row r="2">
          <cell r="C2">
            <v>42370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encier"/>
      <sheetName val="Clubs"/>
      <sheetName val="Param"/>
      <sheetName val="Liste des stages"/>
      <sheetName val="Stage Payant"/>
      <sheetName val="stagiaire"/>
      <sheetName val="stagiaire (2)"/>
      <sheetName val="recap stagiaire"/>
      <sheetName val="FACTURE"/>
      <sheetName val="Recap Facture"/>
      <sheetName val="Prépa croisé"/>
      <sheetName val="Copie Prépa"/>
      <sheetName val="Stages par Club"/>
      <sheetName val="Recap stage par Club"/>
    </sheetNames>
    <sheetDataSet>
      <sheetData sheetId="1">
        <row r="2">
          <cell r="B2" t="str">
            <v>9002</v>
          </cell>
        </row>
        <row r="3">
          <cell r="B3" t="str">
            <v>9007</v>
          </cell>
        </row>
        <row r="4">
          <cell r="B4" t="str">
            <v>9009</v>
          </cell>
        </row>
        <row r="5">
          <cell r="B5" t="str">
            <v>9010</v>
          </cell>
        </row>
        <row r="6">
          <cell r="B6" t="str">
            <v>9014</v>
          </cell>
        </row>
        <row r="7">
          <cell r="B7" t="str">
            <v>9016</v>
          </cell>
        </row>
        <row r="8">
          <cell r="B8" t="str">
            <v>9017</v>
          </cell>
        </row>
        <row r="9">
          <cell r="B9" t="str">
            <v>9020</v>
          </cell>
        </row>
        <row r="10">
          <cell r="B10" t="str">
            <v>9021</v>
          </cell>
        </row>
        <row r="11">
          <cell r="B11" t="str">
            <v>9024</v>
          </cell>
        </row>
        <row r="12">
          <cell r="B12" t="str">
            <v>9025</v>
          </cell>
        </row>
        <row r="13">
          <cell r="B13" t="str">
            <v>9026</v>
          </cell>
        </row>
        <row r="14">
          <cell r="B14" t="str">
            <v>9028</v>
          </cell>
        </row>
        <row r="15">
          <cell r="B15" t="str">
            <v>9029</v>
          </cell>
        </row>
        <row r="16">
          <cell r="B16" t="str">
            <v>9030</v>
          </cell>
        </row>
        <row r="17">
          <cell r="B17" t="str">
            <v>9031</v>
          </cell>
        </row>
        <row r="18">
          <cell r="B18" t="str">
            <v>9032</v>
          </cell>
        </row>
        <row r="19">
          <cell r="B19" t="str">
            <v>9033</v>
          </cell>
        </row>
        <row r="20">
          <cell r="B20" t="str">
            <v>9035</v>
          </cell>
        </row>
        <row r="21">
          <cell r="B21" t="str">
            <v>9038</v>
          </cell>
        </row>
        <row r="22">
          <cell r="B22" t="str">
            <v>9040</v>
          </cell>
        </row>
        <row r="23">
          <cell r="B23" t="str">
            <v>9044</v>
          </cell>
        </row>
        <row r="24">
          <cell r="B24" t="str">
            <v>9045</v>
          </cell>
        </row>
        <row r="25">
          <cell r="B25" t="str">
            <v>9046</v>
          </cell>
        </row>
        <row r="26">
          <cell r="B26" t="str">
            <v>9049</v>
          </cell>
        </row>
        <row r="27">
          <cell r="B27" t="str">
            <v>9050</v>
          </cell>
        </row>
        <row r="28">
          <cell r="B28" t="str">
            <v>9052</v>
          </cell>
        </row>
        <row r="29">
          <cell r="B29" t="str">
            <v>9056</v>
          </cell>
        </row>
        <row r="30">
          <cell r="B30" t="str">
            <v>9059</v>
          </cell>
        </row>
        <row r="31">
          <cell r="B31" t="str">
            <v>9060</v>
          </cell>
        </row>
        <row r="32">
          <cell r="B32" t="str">
            <v>9061</v>
          </cell>
        </row>
        <row r="33">
          <cell r="B33" t="str">
            <v>9062</v>
          </cell>
        </row>
        <row r="34">
          <cell r="B34" t="str">
            <v>9064</v>
          </cell>
        </row>
        <row r="35">
          <cell r="B35" t="str">
            <v>9065</v>
          </cell>
        </row>
        <row r="36">
          <cell r="B36" t="str">
            <v>9068</v>
          </cell>
        </row>
        <row r="37">
          <cell r="B37" t="str">
            <v>9069</v>
          </cell>
        </row>
        <row r="38">
          <cell r="B38" t="str">
            <v>9070</v>
          </cell>
        </row>
        <row r="39">
          <cell r="B39" t="str">
            <v>9077</v>
          </cell>
        </row>
        <row r="40">
          <cell r="B40" t="str">
            <v>9080</v>
          </cell>
        </row>
        <row r="41">
          <cell r="B41" t="str">
            <v>9082</v>
          </cell>
        </row>
        <row r="42">
          <cell r="B42" t="str">
            <v>9084</v>
          </cell>
        </row>
        <row r="43">
          <cell r="B43" t="str">
            <v>9085</v>
          </cell>
        </row>
        <row r="44">
          <cell r="B44" t="str">
            <v>9088</v>
          </cell>
        </row>
        <row r="45">
          <cell r="B45" t="str">
            <v>9092</v>
          </cell>
        </row>
        <row r="46">
          <cell r="B46" t="str">
            <v>9095</v>
          </cell>
        </row>
        <row r="47">
          <cell r="B47" t="str">
            <v>9096</v>
          </cell>
        </row>
        <row r="48">
          <cell r="B48" t="str">
            <v>9101</v>
          </cell>
        </row>
        <row r="49">
          <cell r="B49" t="str">
            <v>9104</v>
          </cell>
        </row>
        <row r="50">
          <cell r="B50" t="str">
            <v>9105</v>
          </cell>
        </row>
        <row r="51">
          <cell r="B51" t="str">
            <v>9106</v>
          </cell>
        </row>
        <row r="52">
          <cell r="B52" t="str">
            <v>9112</v>
          </cell>
        </row>
        <row r="53">
          <cell r="B53" t="str">
            <v>9113</v>
          </cell>
        </row>
        <row r="54">
          <cell r="B54" t="str">
            <v>9120</v>
          </cell>
        </row>
        <row r="55">
          <cell r="B55" t="str">
            <v>9122</v>
          </cell>
        </row>
        <row r="56">
          <cell r="B56" t="str">
            <v>9124</v>
          </cell>
        </row>
      </sheetData>
      <sheetData sheetId="2">
        <row r="7">
          <cell r="F7" t="str">
            <v>2014-2015</v>
          </cell>
        </row>
        <row r="8">
          <cell r="F8" t="str">
            <v>2015-2016</v>
          </cell>
        </row>
        <row r="9">
          <cell r="F9" t="str">
            <v>2016-2017</v>
          </cell>
        </row>
        <row r="10">
          <cell r="F10" t="str">
            <v>2017-2018</v>
          </cell>
        </row>
        <row r="11">
          <cell r="F11" t="str">
            <v>2018-2019</v>
          </cell>
        </row>
        <row r="12">
          <cell r="F12" t="str">
            <v>2019-2020</v>
          </cell>
        </row>
      </sheetData>
      <sheetData sheetId="4">
        <row r="2">
          <cell r="B2" t="str">
            <v>Stage_Technique_Américain_1</v>
          </cell>
        </row>
        <row r="3">
          <cell r="B3" t="str">
            <v>Stage_Technique_Américain_2</v>
          </cell>
        </row>
        <row r="4">
          <cell r="B4" t="str">
            <v>Coups_fondamentaux_et_points_de_rappel</v>
          </cell>
        </row>
        <row r="5">
          <cell r="B5" t="str">
            <v>Bases_fondamentales_et_plus</v>
          </cell>
        </row>
        <row r="6">
          <cell r="B6" t="str">
            <v>Points_de_rappel_et_approche_du_tiers_de_billard</v>
          </cell>
        </row>
        <row r="7">
          <cell r="B7" t="str">
            <v>3_Bandes_N2_15_16</v>
          </cell>
        </row>
        <row r="8">
          <cell r="B8" t="str">
            <v>Points_de_rappel_et_tiers_de_billard_MG 2 et plus_2016</v>
          </cell>
        </row>
        <row r="9">
          <cell r="B9" t="str">
            <v>3_Bandes_N1_15_16</v>
          </cell>
        </row>
        <row r="10">
          <cell r="B10" t="str">
            <v>Bases_fodamentales_et_points_de_rappel</v>
          </cell>
        </row>
        <row r="11">
          <cell r="B11" t="str">
            <v>Bourses_Jeunes_Américain_et_stage_club</v>
          </cell>
        </row>
        <row r="12">
          <cell r="B12" t="str">
            <v>Stage_Technique_Américain_3</v>
          </cell>
        </row>
        <row r="13">
          <cell r="B13" t="str">
            <v>Stage_Technique_Américain_4</v>
          </cell>
        </row>
        <row r="14">
          <cell r="B14" t="str">
            <v>Points_difficiles___soudure</v>
          </cell>
        </row>
        <row r="15">
          <cell r="B15" t="str">
            <v>Le_tiers_de_Billard___Livry</v>
          </cell>
        </row>
        <row r="16">
          <cell r="B16" t="str">
            <v>Points_de_rappel_Argenteuil</v>
          </cell>
        </row>
        <row r="17">
          <cell r="B17" t="str">
            <v>Points_rappel_et_tiers_de_billard_77</v>
          </cell>
        </row>
        <row r="18">
          <cell r="B18" t="str">
            <v>Points__rappel_et_plus_</v>
          </cell>
        </row>
        <row r="19">
          <cell r="B19" t="str">
            <v>Points__rappel_et_tiers_de_billard_juin</v>
          </cell>
        </row>
        <row r="20">
          <cell r="B20">
            <v>19</v>
          </cell>
        </row>
        <row r="21">
          <cell r="B2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fr/maps?utm_campaign=fr&amp;utm_medium=ha&amp;utm_source=fr-ha-emea-fr-bk-gm&amp;utm_term=googlemap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.lbif@free.fr" TargetMode="External" /><Relationship Id="rId2" Type="http://schemas.openxmlformats.org/officeDocument/2006/relationships/hyperlink" Target="mailto:o.tancrez@wanadoo.fr" TargetMode="External" /><Relationship Id="rId3" Type="http://schemas.openxmlformats.org/officeDocument/2006/relationships/hyperlink" Target="mailto:o.tancrez@wanadoo.f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.lbif@free.fr" TargetMode="External" /><Relationship Id="rId2" Type="http://schemas.openxmlformats.org/officeDocument/2006/relationships/hyperlink" Target="mailto:o.tancrez@wanadoo.f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19">
      <selection activeCell="A52" sqref="A52"/>
    </sheetView>
  </sheetViews>
  <sheetFormatPr defaultColWidth="11.421875" defaultRowHeight="12.75" outlineLevelRow="2"/>
  <cols>
    <col min="1" max="1" width="7.8515625" style="32" customWidth="1"/>
    <col min="2" max="2" width="39.28125" style="32" customWidth="1"/>
    <col min="3" max="3" width="37.421875" style="32" bestFit="1" customWidth="1"/>
    <col min="4" max="4" width="31.8515625" style="32" bestFit="1" customWidth="1"/>
    <col min="5" max="5" width="31.8515625" style="32" customWidth="1"/>
    <col min="6" max="6" width="7.57421875" style="57" bestFit="1" customWidth="1"/>
    <col min="7" max="7" width="21.7109375" style="32" bestFit="1" customWidth="1"/>
    <col min="8" max="8" width="6.57421875" style="57" bestFit="1" customWidth="1"/>
    <col min="9" max="9" width="29.421875" style="32" bestFit="1" customWidth="1"/>
    <col min="10" max="10" width="11.8515625" style="58" bestFit="1" customWidth="1"/>
    <col min="11" max="16384" width="11.421875" style="32" customWidth="1"/>
  </cols>
  <sheetData>
    <row r="2" spans="1:10" ht="11.25">
      <c r="A2" s="29" t="s">
        <v>116</v>
      </c>
      <c r="B2" s="30" t="s">
        <v>117</v>
      </c>
      <c r="C2" s="30" t="s">
        <v>118</v>
      </c>
      <c r="D2" s="30" t="s">
        <v>119</v>
      </c>
      <c r="E2" s="30" t="s">
        <v>120</v>
      </c>
      <c r="F2" s="30" t="s">
        <v>121</v>
      </c>
      <c r="G2" s="30" t="s">
        <v>122</v>
      </c>
      <c r="H2" s="30" t="s">
        <v>123</v>
      </c>
      <c r="I2" s="30" t="s">
        <v>124</v>
      </c>
      <c r="J2" s="31" t="s">
        <v>125</v>
      </c>
    </row>
    <row r="3" spans="1:10" ht="9" outlineLevel="1">
      <c r="A3" s="33">
        <v>9002</v>
      </c>
      <c r="B3" s="34" t="s">
        <v>126</v>
      </c>
      <c r="C3" s="35" t="s">
        <v>127</v>
      </c>
      <c r="D3" s="34" t="s">
        <v>447</v>
      </c>
      <c r="E3" s="34"/>
      <c r="F3" s="36">
        <v>78200</v>
      </c>
      <c r="G3" s="35" t="s">
        <v>128</v>
      </c>
      <c r="H3" s="36" t="s">
        <v>129</v>
      </c>
      <c r="I3" s="37" t="s">
        <v>130</v>
      </c>
      <c r="J3" s="38">
        <v>134785897</v>
      </c>
    </row>
    <row r="4" spans="1:10" ht="9" outlineLevel="1">
      <c r="A4" s="39">
        <v>9007</v>
      </c>
      <c r="B4" s="40" t="s">
        <v>131</v>
      </c>
      <c r="C4" s="41" t="s">
        <v>132</v>
      </c>
      <c r="D4" s="40" t="s">
        <v>447</v>
      </c>
      <c r="E4" s="40"/>
      <c r="F4" s="42">
        <v>92270</v>
      </c>
      <c r="G4" s="41" t="s">
        <v>133</v>
      </c>
      <c r="H4" s="42" t="s">
        <v>129</v>
      </c>
      <c r="I4" s="43" t="s">
        <v>134</v>
      </c>
      <c r="J4" s="44">
        <v>952182356</v>
      </c>
    </row>
    <row r="5" spans="1:10" ht="9" outlineLevel="1">
      <c r="A5" s="33">
        <v>9009</v>
      </c>
      <c r="B5" s="34" t="s">
        <v>135</v>
      </c>
      <c r="C5" s="45" t="s">
        <v>136</v>
      </c>
      <c r="D5" s="45" t="s">
        <v>137</v>
      </c>
      <c r="E5" s="45"/>
      <c r="F5" s="46">
        <v>91420</v>
      </c>
      <c r="G5" s="45" t="s">
        <v>138</v>
      </c>
      <c r="H5" s="36" t="s">
        <v>129</v>
      </c>
      <c r="I5" s="37" t="s">
        <v>139</v>
      </c>
      <c r="J5" s="38">
        <v>169340094</v>
      </c>
    </row>
    <row r="6" spans="1:10" ht="9" outlineLevel="1">
      <c r="A6" s="47">
        <v>9010</v>
      </c>
      <c r="B6" s="48" t="s">
        <v>140</v>
      </c>
      <c r="C6" s="49" t="s">
        <v>141</v>
      </c>
      <c r="D6" s="49" t="s">
        <v>142</v>
      </c>
      <c r="E6" s="49"/>
      <c r="F6" s="50">
        <v>95100</v>
      </c>
      <c r="G6" s="49" t="s">
        <v>143</v>
      </c>
      <c r="H6" s="42" t="s">
        <v>129</v>
      </c>
      <c r="I6" s="43" t="s">
        <v>144</v>
      </c>
      <c r="J6" s="44">
        <v>954462289</v>
      </c>
    </row>
    <row r="7" spans="1:10" ht="9" outlineLevel="1">
      <c r="A7" s="33">
        <v>9014</v>
      </c>
      <c r="B7" s="34" t="s">
        <v>145</v>
      </c>
      <c r="C7" s="35" t="s">
        <v>146</v>
      </c>
      <c r="D7" s="34" t="s">
        <v>447</v>
      </c>
      <c r="E7" s="34"/>
      <c r="F7" s="36">
        <v>93260</v>
      </c>
      <c r="G7" s="35" t="s">
        <v>147</v>
      </c>
      <c r="H7" s="36" t="s">
        <v>129</v>
      </c>
      <c r="I7" s="37" t="s">
        <v>148</v>
      </c>
      <c r="J7" s="38">
        <v>148447475</v>
      </c>
    </row>
    <row r="8" spans="1:10" ht="9" outlineLevel="2">
      <c r="A8" s="51">
        <v>9015</v>
      </c>
      <c r="B8" s="48" t="s">
        <v>149</v>
      </c>
      <c r="C8" s="41" t="s">
        <v>150</v>
      </c>
      <c r="D8" s="40" t="s">
        <v>447</v>
      </c>
      <c r="E8" s="40"/>
      <c r="F8" s="42">
        <v>78240</v>
      </c>
      <c r="G8" s="41" t="s">
        <v>151</v>
      </c>
      <c r="H8" s="42" t="s">
        <v>129</v>
      </c>
      <c r="I8" s="43" t="s">
        <v>152</v>
      </c>
      <c r="J8" s="44">
        <v>139792533</v>
      </c>
    </row>
    <row r="9" spans="1:10" ht="9" outlineLevel="1">
      <c r="A9" s="33">
        <v>9016</v>
      </c>
      <c r="B9" s="34" t="s">
        <v>153</v>
      </c>
      <c r="C9" s="45" t="s">
        <v>154</v>
      </c>
      <c r="D9" s="45" t="s">
        <v>155</v>
      </c>
      <c r="E9" s="45"/>
      <c r="F9" s="46">
        <v>78440</v>
      </c>
      <c r="G9" s="45" t="s">
        <v>156</v>
      </c>
      <c r="H9" s="36" t="s">
        <v>129</v>
      </c>
      <c r="I9" s="37" t="s">
        <v>157</v>
      </c>
      <c r="J9" s="38">
        <v>130936409</v>
      </c>
    </row>
    <row r="10" spans="1:10" ht="9" outlineLevel="1">
      <c r="A10" s="47">
        <v>9017</v>
      </c>
      <c r="B10" s="48" t="s">
        <v>158</v>
      </c>
      <c r="C10" s="41" t="s">
        <v>159</v>
      </c>
      <c r="D10" s="40" t="s">
        <v>447</v>
      </c>
      <c r="E10" s="40"/>
      <c r="F10" s="42">
        <v>92400</v>
      </c>
      <c r="G10" s="41" t="s">
        <v>160</v>
      </c>
      <c r="H10" s="42" t="s">
        <v>129</v>
      </c>
      <c r="I10" s="43" t="s">
        <v>161</v>
      </c>
      <c r="J10" s="44">
        <v>147888375</v>
      </c>
    </row>
    <row r="11" spans="1:10" ht="9" outlineLevel="1">
      <c r="A11" s="33">
        <v>9020</v>
      </c>
      <c r="B11" s="34" t="s">
        <v>162</v>
      </c>
      <c r="C11" s="35" t="s">
        <v>163</v>
      </c>
      <c r="D11" s="34" t="s">
        <v>447</v>
      </c>
      <c r="E11" s="34"/>
      <c r="F11" s="36">
        <v>75009</v>
      </c>
      <c r="G11" s="35" t="s">
        <v>164</v>
      </c>
      <c r="H11" s="36" t="s">
        <v>129</v>
      </c>
      <c r="I11" s="37" t="s">
        <v>165</v>
      </c>
      <c r="J11" s="38">
        <v>148783285</v>
      </c>
    </row>
    <row r="12" spans="1:10" ht="9" outlineLevel="1">
      <c r="A12" s="47">
        <v>9021</v>
      </c>
      <c r="B12" s="48" t="s">
        <v>166</v>
      </c>
      <c r="C12" s="49" t="s">
        <v>167</v>
      </c>
      <c r="D12" s="49" t="s">
        <v>155</v>
      </c>
      <c r="E12" s="49"/>
      <c r="F12" s="50">
        <v>77210</v>
      </c>
      <c r="G12" s="49" t="s">
        <v>168</v>
      </c>
      <c r="H12" s="42" t="s">
        <v>129</v>
      </c>
      <c r="I12" s="43"/>
      <c r="J12" s="44">
        <v>160722313</v>
      </c>
    </row>
    <row r="13" spans="1:10" ht="9" outlineLevel="1">
      <c r="A13" s="33">
        <v>9024</v>
      </c>
      <c r="B13" s="34" t="s">
        <v>169</v>
      </c>
      <c r="C13" s="35" t="s">
        <v>170</v>
      </c>
      <c r="D13" s="34" t="s">
        <v>447</v>
      </c>
      <c r="E13" s="34"/>
      <c r="F13" s="36">
        <v>94100</v>
      </c>
      <c r="G13" s="35" t="s">
        <v>171</v>
      </c>
      <c r="H13" s="36" t="s">
        <v>129</v>
      </c>
      <c r="I13" s="37" t="s">
        <v>172</v>
      </c>
      <c r="J13" s="38">
        <v>148835944</v>
      </c>
    </row>
    <row r="14" spans="1:10" ht="9" outlineLevel="1">
      <c r="A14" s="47">
        <v>9025</v>
      </c>
      <c r="B14" s="48" t="s">
        <v>173</v>
      </c>
      <c r="C14" s="49" t="s">
        <v>174</v>
      </c>
      <c r="D14" s="49" t="s">
        <v>155</v>
      </c>
      <c r="E14" s="49"/>
      <c r="F14" s="50">
        <v>91100</v>
      </c>
      <c r="G14" s="49" t="s">
        <v>175</v>
      </c>
      <c r="H14" s="42" t="s">
        <v>129</v>
      </c>
      <c r="I14" s="43" t="s">
        <v>176</v>
      </c>
      <c r="J14" s="44">
        <v>160889982</v>
      </c>
    </row>
    <row r="15" spans="1:10" ht="9" outlineLevel="1">
      <c r="A15" s="33">
        <v>9026</v>
      </c>
      <c r="B15" s="34" t="s">
        <v>177</v>
      </c>
      <c r="C15" s="35" t="s">
        <v>178</v>
      </c>
      <c r="D15" s="34" t="s">
        <v>447</v>
      </c>
      <c r="E15" s="34"/>
      <c r="F15" s="36">
        <v>77170</v>
      </c>
      <c r="G15" s="35" t="s">
        <v>179</v>
      </c>
      <c r="H15" s="36" t="s">
        <v>129</v>
      </c>
      <c r="I15" s="37" t="s">
        <v>180</v>
      </c>
      <c r="J15" s="38">
        <v>160346236</v>
      </c>
    </row>
    <row r="16" spans="1:10" ht="9" outlineLevel="1">
      <c r="A16" s="39">
        <v>9028</v>
      </c>
      <c r="B16" s="40" t="s">
        <v>181</v>
      </c>
      <c r="C16" s="49" t="s">
        <v>182</v>
      </c>
      <c r="D16" s="49" t="s">
        <v>155</v>
      </c>
      <c r="E16" s="49"/>
      <c r="F16" s="50">
        <v>77160</v>
      </c>
      <c r="G16" s="49" t="s">
        <v>183</v>
      </c>
      <c r="H16" s="42" t="s">
        <v>129</v>
      </c>
      <c r="I16" s="43" t="s">
        <v>184</v>
      </c>
      <c r="J16" s="44">
        <v>160520509</v>
      </c>
    </row>
    <row r="17" spans="1:10" ht="9" outlineLevel="1">
      <c r="A17" s="33">
        <v>9029</v>
      </c>
      <c r="B17" s="52" t="s">
        <v>185</v>
      </c>
      <c r="C17" s="45" t="s">
        <v>186</v>
      </c>
      <c r="D17" s="45" t="s">
        <v>447</v>
      </c>
      <c r="E17" s="45"/>
      <c r="F17" s="46">
        <v>78310</v>
      </c>
      <c r="G17" s="45" t="s">
        <v>187</v>
      </c>
      <c r="H17" s="36" t="s">
        <v>129</v>
      </c>
      <c r="I17" s="37" t="s">
        <v>188</v>
      </c>
      <c r="J17" s="38">
        <v>130490586</v>
      </c>
    </row>
    <row r="18" spans="1:10" ht="9" outlineLevel="1">
      <c r="A18" s="39">
        <v>9030</v>
      </c>
      <c r="B18" s="40" t="s">
        <v>115</v>
      </c>
      <c r="C18" s="41" t="s">
        <v>189</v>
      </c>
      <c r="D18" s="40" t="s">
        <v>447</v>
      </c>
      <c r="E18" s="40"/>
      <c r="F18" s="42">
        <v>78960</v>
      </c>
      <c r="G18" s="41" t="s">
        <v>114</v>
      </c>
      <c r="H18" s="42" t="s">
        <v>129</v>
      </c>
      <c r="I18" s="43" t="s">
        <v>190</v>
      </c>
      <c r="J18" s="44">
        <v>952383720</v>
      </c>
    </row>
    <row r="19" spans="1:10" ht="9" outlineLevel="1">
      <c r="A19" s="33">
        <v>9031</v>
      </c>
      <c r="B19" s="34" t="s">
        <v>191</v>
      </c>
      <c r="C19" s="35" t="s">
        <v>192</v>
      </c>
      <c r="D19" s="34" t="s">
        <v>447</v>
      </c>
      <c r="E19" s="34"/>
      <c r="F19" s="36">
        <v>94700</v>
      </c>
      <c r="G19" s="35" t="s">
        <v>193</v>
      </c>
      <c r="H19" s="36" t="s">
        <v>129</v>
      </c>
      <c r="I19" s="37" t="s">
        <v>194</v>
      </c>
      <c r="J19" s="38">
        <v>143765085</v>
      </c>
    </row>
    <row r="20" spans="1:10" ht="9" outlineLevel="1">
      <c r="A20" s="39">
        <v>9032</v>
      </c>
      <c r="B20" s="40" t="s">
        <v>195</v>
      </c>
      <c r="C20" s="41" t="s">
        <v>196</v>
      </c>
      <c r="D20" s="40" t="s">
        <v>447</v>
      </c>
      <c r="E20" s="40"/>
      <c r="F20" s="42">
        <v>92140</v>
      </c>
      <c r="G20" s="41" t="s">
        <v>197</v>
      </c>
      <c r="H20" s="42" t="s">
        <v>129</v>
      </c>
      <c r="I20" s="43" t="s">
        <v>198</v>
      </c>
      <c r="J20" s="44">
        <v>146324378</v>
      </c>
    </row>
    <row r="21" spans="1:10" ht="9" outlineLevel="1">
      <c r="A21" s="33">
        <v>9033</v>
      </c>
      <c r="B21" s="34" t="s">
        <v>199</v>
      </c>
      <c r="C21" s="45" t="s">
        <v>200</v>
      </c>
      <c r="D21" s="45" t="s">
        <v>201</v>
      </c>
      <c r="E21" s="45"/>
      <c r="F21" s="46">
        <v>95140</v>
      </c>
      <c r="G21" s="45" t="s">
        <v>202</v>
      </c>
      <c r="H21" s="36" t="s">
        <v>129</v>
      </c>
      <c r="I21" s="37" t="s">
        <v>203</v>
      </c>
      <c r="J21" s="38">
        <v>139930306</v>
      </c>
    </row>
    <row r="22" spans="1:10" ht="9" outlineLevel="1">
      <c r="A22" s="39">
        <v>9035</v>
      </c>
      <c r="B22" s="40" t="s">
        <v>204</v>
      </c>
      <c r="C22" s="49" t="s">
        <v>205</v>
      </c>
      <c r="D22" s="49" t="s">
        <v>447</v>
      </c>
      <c r="E22" s="49"/>
      <c r="F22" s="50">
        <v>95480</v>
      </c>
      <c r="G22" s="49" t="s">
        <v>206</v>
      </c>
      <c r="H22" s="42" t="s">
        <v>129</v>
      </c>
      <c r="I22" s="43" t="s">
        <v>207</v>
      </c>
      <c r="J22" s="44">
        <v>175815387</v>
      </c>
    </row>
    <row r="23" spans="1:10" ht="9" outlineLevel="2">
      <c r="A23" s="53">
        <v>9037</v>
      </c>
      <c r="B23" s="34" t="s">
        <v>208</v>
      </c>
      <c r="C23" s="35" t="s">
        <v>209</v>
      </c>
      <c r="D23" s="34" t="s">
        <v>447</v>
      </c>
      <c r="E23" s="34"/>
      <c r="F23" s="36">
        <v>91360</v>
      </c>
      <c r="G23" s="35" t="s">
        <v>210</v>
      </c>
      <c r="H23" s="36" t="s">
        <v>129</v>
      </c>
      <c r="I23" s="37" t="s">
        <v>211</v>
      </c>
      <c r="J23" s="38">
        <v>169511666</v>
      </c>
    </row>
    <row r="24" spans="1:10" ht="9" outlineLevel="1">
      <c r="A24" s="39">
        <v>9038</v>
      </c>
      <c r="B24" s="40" t="s">
        <v>212</v>
      </c>
      <c r="C24" s="49" t="s">
        <v>213</v>
      </c>
      <c r="D24" s="49" t="s">
        <v>155</v>
      </c>
      <c r="E24" s="49"/>
      <c r="F24" s="50">
        <v>78700</v>
      </c>
      <c r="G24" s="49" t="s">
        <v>214</v>
      </c>
      <c r="H24" s="42" t="s">
        <v>129</v>
      </c>
      <c r="I24" s="43" t="s">
        <v>215</v>
      </c>
      <c r="J24" s="44">
        <v>134909980</v>
      </c>
    </row>
    <row r="25" spans="1:10" ht="9" outlineLevel="1">
      <c r="A25" s="33">
        <v>9040</v>
      </c>
      <c r="B25" s="34" t="s">
        <v>216</v>
      </c>
      <c r="C25" s="45" t="s">
        <v>217</v>
      </c>
      <c r="D25" s="45" t="s">
        <v>218</v>
      </c>
      <c r="E25" s="45"/>
      <c r="F25" s="46">
        <v>77430</v>
      </c>
      <c r="G25" s="45" t="s">
        <v>219</v>
      </c>
      <c r="H25" s="36" t="s">
        <v>129</v>
      </c>
      <c r="I25" s="37" t="s">
        <v>220</v>
      </c>
      <c r="J25" s="38">
        <v>164230910</v>
      </c>
    </row>
    <row r="26" spans="1:10" ht="9" outlineLevel="1">
      <c r="A26" s="39">
        <v>9043</v>
      </c>
      <c r="B26" s="40" t="s">
        <v>221</v>
      </c>
      <c r="C26" s="41" t="s">
        <v>222</v>
      </c>
      <c r="D26" s="40" t="s">
        <v>447</v>
      </c>
      <c r="E26" s="40"/>
      <c r="F26" s="42">
        <v>91150</v>
      </c>
      <c r="G26" s="41" t="s">
        <v>223</v>
      </c>
      <c r="H26" s="42" t="s">
        <v>129</v>
      </c>
      <c r="I26" s="43" t="s">
        <v>224</v>
      </c>
      <c r="J26" s="44">
        <v>164941740</v>
      </c>
    </row>
    <row r="27" spans="1:10" ht="9" outlineLevel="1">
      <c r="A27" s="33">
        <v>9044</v>
      </c>
      <c r="B27" s="34" t="s">
        <v>225</v>
      </c>
      <c r="C27" s="35" t="s">
        <v>226</v>
      </c>
      <c r="D27" s="34" t="s">
        <v>447</v>
      </c>
      <c r="E27" s="34"/>
      <c r="F27" s="36">
        <v>95430</v>
      </c>
      <c r="G27" s="35" t="s">
        <v>227</v>
      </c>
      <c r="H27" s="36" t="s">
        <v>129</v>
      </c>
      <c r="I27" s="37" t="s">
        <v>228</v>
      </c>
      <c r="J27" s="38">
        <v>134480461</v>
      </c>
    </row>
    <row r="28" spans="1:10" ht="9" outlineLevel="1">
      <c r="A28" s="39">
        <v>9045</v>
      </c>
      <c r="B28" s="40" t="s">
        <v>229</v>
      </c>
      <c r="C28" s="41" t="s">
        <v>230</v>
      </c>
      <c r="D28" s="40" t="s">
        <v>447</v>
      </c>
      <c r="E28" s="40"/>
      <c r="F28" s="42">
        <v>94270</v>
      </c>
      <c r="G28" s="41" t="s">
        <v>231</v>
      </c>
      <c r="H28" s="42" t="s">
        <v>129</v>
      </c>
      <c r="I28" s="43" t="s">
        <v>232</v>
      </c>
      <c r="J28" s="44">
        <v>146725151</v>
      </c>
    </row>
    <row r="29" spans="1:10" ht="9" outlineLevel="1">
      <c r="A29" s="33">
        <v>9046</v>
      </c>
      <c r="B29" s="34" t="s">
        <v>233</v>
      </c>
      <c r="C29" s="35" t="s">
        <v>234</v>
      </c>
      <c r="D29" s="34" t="s">
        <v>447</v>
      </c>
      <c r="E29" s="34"/>
      <c r="F29" s="36">
        <v>94240</v>
      </c>
      <c r="G29" s="35" t="s">
        <v>235</v>
      </c>
      <c r="H29" s="36" t="s">
        <v>129</v>
      </c>
      <c r="I29" s="37" t="s">
        <v>236</v>
      </c>
      <c r="J29" s="38">
        <v>149735917</v>
      </c>
    </row>
    <row r="30" spans="1:10" ht="9" outlineLevel="1">
      <c r="A30" s="39">
        <v>9049</v>
      </c>
      <c r="B30" s="40" t="s">
        <v>237</v>
      </c>
      <c r="C30" s="41" t="s">
        <v>238</v>
      </c>
      <c r="D30" s="40" t="s">
        <v>447</v>
      </c>
      <c r="E30" s="40"/>
      <c r="F30" s="42">
        <v>77260</v>
      </c>
      <c r="G30" s="41" t="s">
        <v>239</v>
      </c>
      <c r="H30" s="42" t="s">
        <v>129</v>
      </c>
      <c r="I30" s="43" t="s">
        <v>240</v>
      </c>
      <c r="J30" s="44">
        <v>160221037</v>
      </c>
    </row>
    <row r="31" spans="1:10" ht="9" outlineLevel="1">
      <c r="A31" s="33">
        <v>9050</v>
      </c>
      <c r="B31" s="34" t="s">
        <v>241</v>
      </c>
      <c r="C31" s="35" t="s">
        <v>242</v>
      </c>
      <c r="D31" s="34" t="s">
        <v>243</v>
      </c>
      <c r="E31" s="34"/>
      <c r="F31" s="36">
        <v>91270</v>
      </c>
      <c r="G31" s="35" t="s">
        <v>244</v>
      </c>
      <c r="H31" s="36" t="s">
        <v>129</v>
      </c>
      <c r="I31" s="37" t="s">
        <v>245</v>
      </c>
      <c r="J31" s="38">
        <v>169401351</v>
      </c>
    </row>
    <row r="32" spans="1:10" ht="9" outlineLevel="1">
      <c r="A32" s="39">
        <v>9052</v>
      </c>
      <c r="B32" s="40" t="s">
        <v>246</v>
      </c>
      <c r="C32" s="41" t="s">
        <v>247</v>
      </c>
      <c r="D32" s="40" t="s">
        <v>248</v>
      </c>
      <c r="E32" s="40"/>
      <c r="F32" s="42">
        <v>78650</v>
      </c>
      <c r="G32" s="41" t="s">
        <v>249</v>
      </c>
      <c r="H32" s="42" t="s">
        <v>129</v>
      </c>
      <c r="I32" s="43" t="s">
        <v>250</v>
      </c>
      <c r="J32" s="44">
        <v>134898067</v>
      </c>
    </row>
    <row r="33" spans="1:10" ht="9" outlineLevel="1">
      <c r="A33" s="33">
        <v>9055</v>
      </c>
      <c r="B33" s="34" t="s">
        <v>251</v>
      </c>
      <c r="C33" s="35" t="s">
        <v>252</v>
      </c>
      <c r="D33" s="34" t="s">
        <v>447</v>
      </c>
      <c r="E33" s="34"/>
      <c r="F33" s="36">
        <v>77310</v>
      </c>
      <c r="G33" s="35" t="s">
        <v>253</v>
      </c>
      <c r="H33" s="36" t="s">
        <v>129</v>
      </c>
      <c r="I33" s="37" t="s">
        <v>254</v>
      </c>
      <c r="J33" s="38">
        <v>160656139</v>
      </c>
    </row>
    <row r="34" spans="1:10" ht="9" outlineLevel="1">
      <c r="A34" s="39">
        <v>9056</v>
      </c>
      <c r="B34" s="40" t="s">
        <v>255</v>
      </c>
      <c r="C34" s="41" t="s">
        <v>256</v>
      </c>
      <c r="D34" s="40" t="s">
        <v>447</v>
      </c>
      <c r="E34" s="40"/>
      <c r="F34" s="42">
        <v>78000</v>
      </c>
      <c r="G34" s="41" t="s">
        <v>257</v>
      </c>
      <c r="H34" s="42" t="s">
        <v>129</v>
      </c>
      <c r="I34" s="43" t="s">
        <v>258</v>
      </c>
      <c r="J34" s="44">
        <v>139500860</v>
      </c>
    </row>
    <row r="35" spans="1:10" ht="9" outlineLevel="1">
      <c r="A35" s="33">
        <v>9059</v>
      </c>
      <c r="B35" s="34" t="s">
        <v>259</v>
      </c>
      <c r="C35" s="35" t="s">
        <v>260</v>
      </c>
      <c r="D35" s="34" t="s">
        <v>261</v>
      </c>
      <c r="E35" s="34"/>
      <c r="F35" s="36">
        <v>77330</v>
      </c>
      <c r="G35" s="35" t="s">
        <v>262</v>
      </c>
      <c r="H35" s="36" t="s">
        <v>129</v>
      </c>
      <c r="I35" s="37" t="s">
        <v>263</v>
      </c>
      <c r="J35" s="38">
        <v>160624679</v>
      </c>
    </row>
    <row r="36" spans="1:10" ht="9" outlineLevel="1">
      <c r="A36" s="39">
        <v>9060</v>
      </c>
      <c r="B36" s="40" t="s">
        <v>264</v>
      </c>
      <c r="C36" s="41" t="s">
        <v>265</v>
      </c>
      <c r="D36" s="40" t="s">
        <v>447</v>
      </c>
      <c r="E36" s="40"/>
      <c r="F36" s="42">
        <v>93190</v>
      </c>
      <c r="G36" s="41" t="s">
        <v>266</v>
      </c>
      <c r="H36" s="42" t="s">
        <v>129</v>
      </c>
      <c r="I36" s="43" t="s">
        <v>267</v>
      </c>
      <c r="J36" s="44">
        <v>143328969</v>
      </c>
    </row>
    <row r="37" spans="1:10" ht="9" outlineLevel="1">
      <c r="A37" s="33">
        <v>9061</v>
      </c>
      <c r="B37" s="34" t="s">
        <v>268</v>
      </c>
      <c r="C37" s="35" t="s">
        <v>269</v>
      </c>
      <c r="D37" s="34" t="s">
        <v>447</v>
      </c>
      <c r="E37" s="34"/>
      <c r="F37" s="36">
        <v>95640</v>
      </c>
      <c r="G37" s="35" t="s">
        <v>270</v>
      </c>
      <c r="H37" s="36" t="s">
        <v>129</v>
      </c>
      <c r="I37" s="37" t="s">
        <v>271</v>
      </c>
      <c r="J37" s="38">
        <v>130399357</v>
      </c>
    </row>
    <row r="38" spans="1:10" ht="9" outlineLevel="1">
      <c r="A38" s="39">
        <v>9062</v>
      </c>
      <c r="B38" s="40" t="s">
        <v>272</v>
      </c>
      <c r="C38" s="41" t="s">
        <v>273</v>
      </c>
      <c r="D38" s="40" t="s">
        <v>447</v>
      </c>
      <c r="E38" s="40"/>
      <c r="F38" s="42">
        <v>95190</v>
      </c>
      <c r="G38" s="41" t="s">
        <v>274</v>
      </c>
      <c r="H38" s="42" t="s">
        <v>129</v>
      </c>
      <c r="I38" s="43" t="s">
        <v>275</v>
      </c>
      <c r="J38" s="44">
        <v>139928365</v>
      </c>
    </row>
    <row r="39" spans="1:10" ht="9" outlineLevel="1">
      <c r="A39" s="33">
        <v>9064</v>
      </c>
      <c r="B39" s="34" t="s">
        <v>276</v>
      </c>
      <c r="C39" s="35" t="s">
        <v>277</v>
      </c>
      <c r="D39" s="34" t="s">
        <v>278</v>
      </c>
      <c r="E39" s="34"/>
      <c r="F39" s="36">
        <v>91300</v>
      </c>
      <c r="G39" s="35" t="s">
        <v>279</v>
      </c>
      <c r="H39" s="36" t="s">
        <v>129</v>
      </c>
      <c r="I39" s="37" t="s">
        <v>280</v>
      </c>
      <c r="J39" s="38">
        <v>169530031</v>
      </c>
    </row>
    <row r="40" spans="1:10" ht="9" outlineLevel="1">
      <c r="A40" s="39">
        <v>9065</v>
      </c>
      <c r="B40" s="40" t="s">
        <v>281</v>
      </c>
      <c r="C40" s="41" t="s">
        <v>282</v>
      </c>
      <c r="D40" s="40" t="s">
        <v>447</v>
      </c>
      <c r="E40" s="40"/>
      <c r="F40" s="42">
        <v>92160</v>
      </c>
      <c r="G40" s="41" t="s">
        <v>283</v>
      </c>
      <c r="H40" s="42" t="s">
        <v>129</v>
      </c>
      <c r="I40" s="43" t="s">
        <v>284</v>
      </c>
      <c r="J40" s="44" t="s">
        <v>285</v>
      </c>
    </row>
    <row r="41" spans="1:10" ht="9" outlineLevel="1">
      <c r="A41" s="33">
        <v>9068</v>
      </c>
      <c r="B41" s="34" t="s">
        <v>286</v>
      </c>
      <c r="C41" s="35" t="s">
        <v>287</v>
      </c>
      <c r="D41" s="34" t="s">
        <v>288</v>
      </c>
      <c r="E41" s="34"/>
      <c r="F41" s="36">
        <v>92320</v>
      </c>
      <c r="G41" s="35" t="s">
        <v>289</v>
      </c>
      <c r="H41" s="36" t="s">
        <v>129</v>
      </c>
      <c r="I41" s="37" t="s">
        <v>290</v>
      </c>
      <c r="J41" s="38">
        <v>953054780</v>
      </c>
    </row>
    <row r="42" spans="1:10" ht="9" outlineLevel="1">
      <c r="A42" s="39">
        <v>9069</v>
      </c>
      <c r="B42" s="40" t="s">
        <v>291</v>
      </c>
      <c r="C42" s="41" t="s">
        <v>292</v>
      </c>
      <c r="D42" s="40" t="s">
        <v>293</v>
      </c>
      <c r="E42" s="40"/>
      <c r="F42" s="42">
        <v>95130</v>
      </c>
      <c r="G42" s="41" t="s">
        <v>294</v>
      </c>
      <c r="H42" s="42" t="s">
        <v>129</v>
      </c>
      <c r="I42" s="43" t="s">
        <v>295</v>
      </c>
      <c r="J42" s="44">
        <v>130729067</v>
      </c>
    </row>
    <row r="43" spans="1:10" ht="9" outlineLevel="1">
      <c r="A43" s="33">
        <v>9070</v>
      </c>
      <c r="B43" s="34" t="s">
        <v>296</v>
      </c>
      <c r="C43" s="35" t="s">
        <v>297</v>
      </c>
      <c r="D43" s="34" t="s">
        <v>298</v>
      </c>
      <c r="E43" s="34"/>
      <c r="F43" s="36">
        <v>75001</v>
      </c>
      <c r="G43" s="35" t="s">
        <v>164</v>
      </c>
      <c r="H43" s="36" t="s">
        <v>129</v>
      </c>
      <c r="I43" s="37" t="s">
        <v>299</v>
      </c>
      <c r="J43" s="38">
        <v>140139592</v>
      </c>
    </row>
    <row r="44" spans="1:10" ht="9" outlineLevel="1">
      <c r="A44" s="39">
        <v>9077</v>
      </c>
      <c r="B44" s="40" t="s">
        <v>300</v>
      </c>
      <c r="C44" s="41" t="s">
        <v>301</v>
      </c>
      <c r="D44" s="40" t="s">
        <v>302</v>
      </c>
      <c r="E44" s="40"/>
      <c r="F44" s="42">
        <v>77120</v>
      </c>
      <c r="G44" s="41" t="s">
        <v>303</v>
      </c>
      <c r="H44" s="42" t="s">
        <v>129</v>
      </c>
      <c r="I44" s="43" t="s">
        <v>304</v>
      </c>
      <c r="J44" s="44">
        <v>164046206</v>
      </c>
    </row>
    <row r="45" spans="1:10" ht="9" outlineLevel="2">
      <c r="A45" s="33">
        <v>9079</v>
      </c>
      <c r="B45" s="34" t="s">
        <v>305</v>
      </c>
      <c r="C45" s="35" t="s">
        <v>306</v>
      </c>
      <c r="D45" s="34" t="s">
        <v>447</v>
      </c>
      <c r="E45" s="34"/>
      <c r="F45" s="36">
        <v>78120</v>
      </c>
      <c r="G45" s="35" t="s">
        <v>307</v>
      </c>
      <c r="H45" s="36" t="s">
        <v>129</v>
      </c>
      <c r="I45" s="37" t="s">
        <v>308</v>
      </c>
      <c r="J45" s="38">
        <v>130886637</v>
      </c>
    </row>
    <row r="46" spans="1:10" ht="9" outlineLevel="1">
      <c r="A46" s="39">
        <v>9080</v>
      </c>
      <c r="B46" s="40" t="s">
        <v>309</v>
      </c>
      <c r="C46" s="41" t="s">
        <v>310</v>
      </c>
      <c r="D46" s="40" t="s">
        <v>311</v>
      </c>
      <c r="E46" s="40"/>
      <c r="F46" s="42">
        <v>91160</v>
      </c>
      <c r="G46" s="41" t="s">
        <v>312</v>
      </c>
      <c r="H46" s="42" t="s">
        <v>129</v>
      </c>
      <c r="I46" s="43" t="s">
        <v>313</v>
      </c>
      <c r="J46" s="44">
        <v>169101030</v>
      </c>
    </row>
    <row r="47" spans="1:10" ht="9" outlineLevel="1">
      <c r="A47" s="33">
        <v>9082</v>
      </c>
      <c r="B47" s="34" t="s">
        <v>314</v>
      </c>
      <c r="C47" s="35" t="s">
        <v>315</v>
      </c>
      <c r="D47" s="34" t="s">
        <v>447</v>
      </c>
      <c r="E47" s="34"/>
      <c r="F47" s="36">
        <v>91210</v>
      </c>
      <c r="G47" s="35" t="s">
        <v>316</v>
      </c>
      <c r="H47" s="36" t="s">
        <v>129</v>
      </c>
      <c r="I47" s="37" t="s">
        <v>317</v>
      </c>
      <c r="J47" s="38">
        <v>169394376</v>
      </c>
    </row>
    <row r="48" spans="1:10" ht="9" outlineLevel="1">
      <c r="A48" s="39">
        <v>9084</v>
      </c>
      <c r="B48" s="40" t="s">
        <v>318</v>
      </c>
      <c r="C48" s="41" t="s">
        <v>319</v>
      </c>
      <c r="D48" s="40" t="s">
        <v>155</v>
      </c>
      <c r="E48" s="40"/>
      <c r="F48" s="42">
        <v>78540</v>
      </c>
      <c r="G48" s="41" t="s">
        <v>320</v>
      </c>
      <c r="H48" s="42" t="s">
        <v>129</v>
      </c>
      <c r="I48" s="43" t="s">
        <v>321</v>
      </c>
      <c r="J48" s="44">
        <v>139658560</v>
      </c>
    </row>
    <row r="49" spans="1:10" ht="9" outlineLevel="1">
      <c r="A49" s="33">
        <v>9085</v>
      </c>
      <c r="B49" s="34" t="s">
        <v>322</v>
      </c>
      <c r="C49" s="35" t="s">
        <v>323</v>
      </c>
      <c r="D49" s="34" t="s">
        <v>447</v>
      </c>
      <c r="E49" s="34"/>
      <c r="F49" s="36">
        <v>75012</v>
      </c>
      <c r="G49" s="35" t="s">
        <v>164</v>
      </c>
      <c r="H49" s="36" t="s">
        <v>129</v>
      </c>
      <c r="I49" s="37" t="s">
        <v>324</v>
      </c>
      <c r="J49" s="38">
        <v>143433210</v>
      </c>
    </row>
    <row r="50" spans="1:10" ht="9" outlineLevel="1">
      <c r="A50" s="39">
        <v>9088</v>
      </c>
      <c r="B50" s="40" t="s">
        <v>325</v>
      </c>
      <c r="C50" s="41" t="s">
        <v>326</v>
      </c>
      <c r="D50" s="40" t="s">
        <v>447</v>
      </c>
      <c r="E50" s="40"/>
      <c r="F50" s="42">
        <v>92110</v>
      </c>
      <c r="G50" s="41" t="s">
        <v>327</v>
      </c>
      <c r="H50" s="42" t="s">
        <v>129</v>
      </c>
      <c r="I50" s="43" t="s">
        <v>328</v>
      </c>
      <c r="J50" s="44">
        <v>147391364</v>
      </c>
    </row>
    <row r="51" spans="1:10" ht="9" outlineLevel="1">
      <c r="A51" s="33">
        <v>9092</v>
      </c>
      <c r="B51" s="34" t="s">
        <v>329</v>
      </c>
      <c r="C51" s="35" t="s">
        <v>330</v>
      </c>
      <c r="D51" s="34" t="s">
        <v>447</v>
      </c>
      <c r="E51" s="34"/>
      <c r="F51" s="36">
        <v>77100</v>
      </c>
      <c r="G51" s="35" t="s">
        <v>331</v>
      </c>
      <c r="H51" s="36" t="s">
        <v>129</v>
      </c>
      <c r="I51" s="37" t="s">
        <v>332</v>
      </c>
      <c r="J51" s="38">
        <v>164350149</v>
      </c>
    </row>
    <row r="52" spans="1:10" ht="9" outlineLevel="1">
      <c r="A52" s="39">
        <v>9095</v>
      </c>
      <c r="B52" s="40" t="s">
        <v>333</v>
      </c>
      <c r="C52" s="41" t="s">
        <v>334</v>
      </c>
      <c r="D52" s="40" t="s">
        <v>335</v>
      </c>
      <c r="E52" s="40"/>
      <c r="F52" s="42">
        <v>91290</v>
      </c>
      <c r="G52" s="41" t="s">
        <v>336</v>
      </c>
      <c r="H52" s="42" t="s">
        <v>129</v>
      </c>
      <c r="I52" s="43" t="s">
        <v>337</v>
      </c>
      <c r="J52" s="44">
        <v>164906084</v>
      </c>
    </row>
    <row r="53" spans="1:10" ht="9" outlineLevel="1">
      <c r="A53" s="33">
        <v>9096</v>
      </c>
      <c r="B53" s="34" t="s">
        <v>338</v>
      </c>
      <c r="C53" s="35" t="s">
        <v>339</v>
      </c>
      <c r="D53" s="34" t="s">
        <v>447</v>
      </c>
      <c r="E53" s="34"/>
      <c r="F53" s="36">
        <v>91580</v>
      </c>
      <c r="G53" s="35" t="s">
        <v>340</v>
      </c>
      <c r="H53" s="36" t="s">
        <v>129</v>
      </c>
      <c r="I53" s="37" t="s">
        <v>341</v>
      </c>
      <c r="J53" s="38">
        <v>160803978</v>
      </c>
    </row>
    <row r="54" spans="1:10" ht="9" outlineLevel="1">
      <c r="A54" s="39">
        <v>9101</v>
      </c>
      <c r="B54" s="40" t="s">
        <v>342</v>
      </c>
      <c r="C54" s="41" t="s">
        <v>343</v>
      </c>
      <c r="D54" s="40" t="s">
        <v>447</v>
      </c>
      <c r="E54" s="40"/>
      <c r="F54" s="42">
        <v>78220</v>
      </c>
      <c r="G54" s="41" t="s">
        <v>344</v>
      </c>
      <c r="H54" s="42" t="s">
        <v>129</v>
      </c>
      <c r="I54" s="43" t="s">
        <v>345</v>
      </c>
      <c r="J54" s="44">
        <v>130248788</v>
      </c>
    </row>
    <row r="55" spans="1:10" ht="9" outlineLevel="1">
      <c r="A55" s="33">
        <v>9104</v>
      </c>
      <c r="B55" s="34" t="s">
        <v>346</v>
      </c>
      <c r="C55" s="35" t="s">
        <v>347</v>
      </c>
      <c r="D55" s="34" t="s">
        <v>447</v>
      </c>
      <c r="E55" s="34"/>
      <c r="F55" s="36">
        <v>91360</v>
      </c>
      <c r="G55" s="35" t="s">
        <v>348</v>
      </c>
      <c r="H55" s="36" t="s">
        <v>129</v>
      </c>
      <c r="I55" s="37" t="s">
        <v>349</v>
      </c>
      <c r="J55" s="38">
        <v>689345661</v>
      </c>
    </row>
    <row r="56" spans="1:10" ht="9" outlineLevel="1">
      <c r="A56" s="39">
        <v>9105</v>
      </c>
      <c r="B56" s="40" t="s">
        <v>350</v>
      </c>
      <c r="C56" s="41" t="s">
        <v>351</v>
      </c>
      <c r="D56" s="40" t="s">
        <v>352</v>
      </c>
      <c r="E56" s="40"/>
      <c r="F56" s="42">
        <v>77176</v>
      </c>
      <c r="G56" s="41" t="s">
        <v>353</v>
      </c>
      <c r="H56" s="42" t="s">
        <v>129</v>
      </c>
      <c r="I56" s="43" t="s">
        <v>354</v>
      </c>
      <c r="J56" s="44">
        <v>164190705</v>
      </c>
    </row>
    <row r="57" spans="1:10" ht="9" outlineLevel="1">
      <c r="A57" s="33">
        <v>9106</v>
      </c>
      <c r="B57" s="34" t="s">
        <v>355</v>
      </c>
      <c r="C57" s="35" t="s">
        <v>356</v>
      </c>
      <c r="D57" s="34" t="s">
        <v>447</v>
      </c>
      <c r="E57" s="34"/>
      <c r="F57" s="36">
        <v>91680</v>
      </c>
      <c r="G57" s="35" t="s">
        <v>357</v>
      </c>
      <c r="H57" s="36" t="s">
        <v>129</v>
      </c>
      <c r="I57" s="37" t="s">
        <v>358</v>
      </c>
      <c r="J57" s="38"/>
    </row>
    <row r="58" spans="1:10" ht="9" outlineLevel="1">
      <c r="A58" s="39">
        <v>9112</v>
      </c>
      <c r="B58" s="40" t="s">
        <v>359</v>
      </c>
      <c r="C58" s="41" t="s">
        <v>360</v>
      </c>
      <c r="D58" s="40" t="s">
        <v>447</v>
      </c>
      <c r="E58" s="40"/>
      <c r="F58" s="42">
        <v>94370</v>
      </c>
      <c r="G58" s="41" t="s">
        <v>361</v>
      </c>
      <c r="H58" s="42" t="s">
        <v>129</v>
      </c>
      <c r="I58" s="43" t="s">
        <v>362</v>
      </c>
      <c r="J58" s="44"/>
    </row>
    <row r="59" spans="1:10" ht="9" outlineLevel="1">
      <c r="A59" s="33">
        <v>9113</v>
      </c>
      <c r="B59" s="34" t="s">
        <v>363</v>
      </c>
      <c r="C59" s="35" t="s">
        <v>364</v>
      </c>
      <c r="D59" s="34" t="s">
        <v>447</v>
      </c>
      <c r="E59" s="34"/>
      <c r="F59" s="36">
        <v>94360</v>
      </c>
      <c r="G59" s="35" t="s">
        <v>365</v>
      </c>
      <c r="H59" s="36" t="s">
        <v>129</v>
      </c>
      <c r="I59" s="37" t="s">
        <v>366</v>
      </c>
      <c r="J59" s="38">
        <v>147064484</v>
      </c>
    </row>
    <row r="60" spans="1:10" ht="9" outlineLevel="1">
      <c r="A60" s="39">
        <v>9114</v>
      </c>
      <c r="B60" s="40" t="s">
        <v>367</v>
      </c>
      <c r="C60" s="41" t="s">
        <v>368</v>
      </c>
      <c r="D60" s="40" t="s">
        <v>447</v>
      </c>
      <c r="E60" s="40"/>
      <c r="F60" s="42">
        <v>93320</v>
      </c>
      <c r="G60" s="41" t="s">
        <v>369</v>
      </c>
      <c r="H60" s="42" t="s">
        <v>129</v>
      </c>
      <c r="I60" s="43" t="s">
        <v>370</v>
      </c>
      <c r="J60" s="44"/>
    </row>
    <row r="61" spans="1:10" ht="9" outlineLevel="1">
      <c r="A61" s="33">
        <v>9116</v>
      </c>
      <c r="B61" s="34" t="s">
        <v>371</v>
      </c>
      <c r="C61" s="35" t="s">
        <v>372</v>
      </c>
      <c r="D61" s="34" t="s">
        <v>447</v>
      </c>
      <c r="E61" s="34"/>
      <c r="F61" s="36">
        <v>93320</v>
      </c>
      <c r="G61" s="35" t="s">
        <v>369</v>
      </c>
      <c r="H61" s="36" t="s">
        <v>129</v>
      </c>
      <c r="I61" s="37" t="s">
        <v>373</v>
      </c>
      <c r="J61" s="38">
        <v>148495242</v>
      </c>
    </row>
    <row r="62" spans="1:10" ht="9" outlineLevel="1">
      <c r="A62" s="39">
        <v>9120</v>
      </c>
      <c r="B62" s="40" t="s">
        <v>374</v>
      </c>
      <c r="C62" s="41" t="s">
        <v>375</v>
      </c>
      <c r="D62" s="40" t="s">
        <v>447</v>
      </c>
      <c r="E62" s="40"/>
      <c r="F62" s="42">
        <v>78940</v>
      </c>
      <c r="G62" s="41" t="s">
        <v>376</v>
      </c>
      <c r="H62" s="42" t="s">
        <v>129</v>
      </c>
      <c r="I62" s="43" t="s">
        <v>377</v>
      </c>
      <c r="J62" s="44">
        <v>668525364</v>
      </c>
    </row>
    <row r="63" spans="1:10" ht="9" outlineLevel="2">
      <c r="A63" s="33">
        <v>9121</v>
      </c>
      <c r="B63" s="34" t="s">
        <v>378</v>
      </c>
      <c r="C63" s="35" t="s">
        <v>379</v>
      </c>
      <c r="D63" s="34" t="s">
        <v>380</v>
      </c>
      <c r="E63" s="34"/>
      <c r="F63" s="36">
        <v>78800</v>
      </c>
      <c r="G63" s="35" t="s">
        <v>381</v>
      </c>
      <c r="H63" s="36" t="s">
        <v>129</v>
      </c>
      <c r="I63" s="37" t="s">
        <v>382</v>
      </c>
      <c r="J63" s="38">
        <v>660447303</v>
      </c>
    </row>
    <row r="64" spans="1:10" ht="9" outlineLevel="1">
      <c r="A64" s="39">
        <v>9122</v>
      </c>
      <c r="B64" s="40" t="s">
        <v>383</v>
      </c>
      <c r="C64" s="41" t="s">
        <v>384</v>
      </c>
      <c r="D64" s="40" t="s">
        <v>447</v>
      </c>
      <c r="E64" s="40"/>
      <c r="F64" s="42">
        <v>93220</v>
      </c>
      <c r="G64" s="41" t="s">
        <v>385</v>
      </c>
      <c r="H64" s="42" t="s">
        <v>129</v>
      </c>
      <c r="I64" s="43" t="s">
        <v>386</v>
      </c>
      <c r="J64" s="44">
        <v>143023156</v>
      </c>
    </row>
    <row r="65" spans="1:10" ht="9" outlineLevel="1">
      <c r="A65" s="33">
        <v>9123</v>
      </c>
      <c r="B65" s="34" t="s">
        <v>387</v>
      </c>
      <c r="C65" s="35" t="s">
        <v>388</v>
      </c>
      <c r="D65" s="34" t="s">
        <v>447</v>
      </c>
      <c r="E65" s="34"/>
      <c r="F65" s="36">
        <v>94500</v>
      </c>
      <c r="G65" s="35" t="s">
        <v>389</v>
      </c>
      <c r="H65" s="36" t="s">
        <v>129</v>
      </c>
      <c r="I65" s="37" t="s">
        <v>390</v>
      </c>
      <c r="J65" s="38" t="s">
        <v>391</v>
      </c>
    </row>
    <row r="66" spans="1:10" ht="9" outlineLevel="1">
      <c r="A66" s="39">
        <v>9124</v>
      </c>
      <c r="B66" s="40" t="s">
        <v>392</v>
      </c>
      <c r="C66" s="41" t="s">
        <v>393</v>
      </c>
      <c r="D66" s="40" t="s">
        <v>447</v>
      </c>
      <c r="E66" s="40"/>
      <c r="F66" s="42">
        <v>94510</v>
      </c>
      <c r="G66" s="41" t="s">
        <v>394</v>
      </c>
      <c r="H66" s="42" t="s">
        <v>129</v>
      </c>
      <c r="I66" s="43" t="s">
        <v>395</v>
      </c>
      <c r="J66" s="44" t="s">
        <v>396</v>
      </c>
    </row>
    <row r="67" spans="1:10" ht="9" outlineLevel="2">
      <c r="A67" s="33">
        <v>9125</v>
      </c>
      <c r="B67" s="34" t="s">
        <v>397</v>
      </c>
      <c r="C67" s="35" t="s">
        <v>398</v>
      </c>
      <c r="D67" s="34" t="s">
        <v>447</v>
      </c>
      <c r="E67" s="34"/>
      <c r="F67" s="36">
        <v>77500</v>
      </c>
      <c r="G67" s="35" t="s">
        <v>399</v>
      </c>
      <c r="H67" s="36" t="s">
        <v>129</v>
      </c>
      <c r="I67" s="37" t="s">
        <v>400</v>
      </c>
      <c r="J67" s="38"/>
    </row>
    <row r="68" spans="1:10" ht="9" outlineLevel="1">
      <c r="A68" s="39">
        <v>9126</v>
      </c>
      <c r="B68" s="40"/>
      <c r="C68" s="41"/>
      <c r="D68" s="40"/>
      <c r="E68" s="40"/>
      <c r="F68" s="42"/>
      <c r="G68" s="41"/>
      <c r="H68" s="42" t="s">
        <v>129</v>
      </c>
      <c r="I68" s="43"/>
      <c r="J68" s="44"/>
    </row>
    <row r="69" spans="1:10" ht="9" outlineLevel="1">
      <c r="A69" s="33">
        <v>9127</v>
      </c>
      <c r="B69" s="34"/>
      <c r="C69" s="35"/>
      <c r="D69" s="34"/>
      <c r="E69" s="34"/>
      <c r="F69" s="36"/>
      <c r="G69" s="35"/>
      <c r="H69" s="36" t="s">
        <v>129</v>
      </c>
      <c r="I69" s="37"/>
      <c r="J69" s="38"/>
    </row>
    <row r="70" spans="1:10" ht="9" outlineLevel="1">
      <c r="A70" s="39">
        <v>9128</v>
      </c>
      <c r="B70" s="40"/>
      <c r="C70" s="41"/>
      <c r="D70" s="40"/>
      <c r="E70" s="40"/>
      <c r="F70" s="42"/>
      <c r="G70" s="41"/>
      <c r="H70" s="42" t="s">
        <v>129</v>
      </c>
      <c r="I70" s="43"/>
      <c r="J70" s="44"/>
    </row>
    <row r="71" spans="1:10" s="54" customFormat="1" ht="9">
      <c r="A71" s="33">
        <v>9129</v>
      </c>
      <c r="B71" s="34"/>
      <c r="C71" s="35"/>
      <c r="D71" s="34"/>
      <c r="E71" s="34"/>
      <c r="F71" s="36"/>
      <c r="G71" s="35"/>
      <c r="H71" s="36" t="s">
        <v>129</v>
      </c>
      <c r="I71" s="37"/>
      <c r="J71" s="38"/>
    </row>
    <row r="72" spans="1:10" s="54" customFormat="1" ht="9" outlineLevel="1">
      <c r="A72" s="39"/>
      <c r="B72" s="40"/>
      <c r="C72" s="41"/>
      <c r="D72" s="40"/>
      <c r="E72" s="40"/>
      <c r="F72" s="42"/>
      <c r="G72" s="41"/>
      <c r="H72" s="42"/>
      <c r="I72" s="43"/>
      <c r="J72" s="44"/>
    </row>
    <row r="73" spans="1:10" s="54" customFormat="1" ht="9" outlineLevel="1">
      <c r="A73" s="33" t="s">
        <v>417</v>
      </c>
      <c r="B73" s="34"/>
      <c r="C73" s="35"/>
      <c r="D73" s="34"/>
      <c r="E73" s="34"/>
      <c r="F73" s="36"/>
      <c r="G73" s="35"/>
      <c r="H73" s="36" t="s">
        <v>129</v>
      </c>
      <c r="I73" s="37"/>
      <c r="J73" s="38"/>
    </row>
    <row r="74" spans="1:10" s="54" customFormat="1" ht="9" outlineLevel="1">
      <c r="A74" s="39" t="s">
        <v>418</v>
      </c>
      <c r="B74" s="40"/>
      <c r="C74" s="41"/>
      <c r="D74" s="40"/>
      <c r="E74" s="40"/>
      <c r="F74" s="42"/>
      <c r="G74" s="41"/>
      <c r="H74" s="42" t="s">
        <v>129</v>
      </c>
      <c r="I74" s="43"/>
      <c r="J74" s="44"/>
    </row>
    <row r="75" spans="1:10" s="54" customFormat="1" ht="9" outlineLevel="1">
      <c r="A75" s="33" t="s">
        <v>419</v>
      </c>
      <c r="B75" s="34"/>
      <c r="C75" s="35"/>
      <c r="D75" s="34"/>
      <c r="E75" s="34"/>
      <c r="F75" s="36"/>
      <c r="G75" s="35"/>
      <c r="H75" s="36" t="s">
        <v>129</v>
      </c>
      <c r="I75" s="37"/>
      <c r="J75" s="38"/>
    </row>
    <row r="76" spans="1:10" s="54" customFormat="1" ht="9" outlineLevel="1">
      <c r="A76" s="39" t="s">
        <v>420</v>
      </c>
      <c r="B76" s="40"/>
      <c r="C76" s="41"/>
      <c r="D76" s="40"/>
      <c r="E76" s="40"/>
      <c r="F76" s="42"/>
      <c r="G76" s="41"/>
      <c r="H76" s="42" t="s">
        <v>129</v>
      </c>
      <c r="I76" s="43"/>
      <c r="J76" s="44"/>
    </row>
    <row r="77" spans="1:10" s="54" customFormat="1" ht="9" outlineLevel="1">
      <c r="A77" s="33" t="s">
        <v>421</v>
      </c>
      <c r="B77" s="34"/>
      <c r="C77" s="35"/>
      <c r="D77" s="34"/>
      <c r="E77" s="34"/>
      <c r="F77" s="36"/>
      <c r="G77" s="35"/>
      <c r="H77" s="36" t="s">
        <v>129</v>
      </c>
      <c r="I77" s="37"/>
      <c r="J77" s="38"/>
    </row>
    <row r="78" spans="1:10" s="54" customFormat="1" ht="9" outlineLevel="1">
      <c r="A78" s="39" t="s">
        <v>422</v>
      </c>
      <c r="B78" s="40"/>
      <c r="C78" s="41"/>
      <c r="D78" s="40"/>
      <c r="E78" s="40"/>
      <c r="F78" s="42"/>
      <c r="G78" s="41"/>
      <c r="H78" s="42" t="s">
        <v>129</v>
      </c>
      <c r="I78" s="43"/>
      <c r="J78" s="44"/>
    </row>
    <row r="79" spans="1:10" ht="9" outlineLevel="1">
      <c r="A79" s="33" t="s">
        <v>423</v>
      </c>
      <c r="B79" s="34"/>
      <c r="C79" s="35"/>
      <c r="D79" s="34"/>
      <c r="E79" s="34"/>
      <c r="F79" s="36"/>
      <c r="G79" s="35"/>
      <c r="H79" s="36" t="s">
        <v>129</v>
      </c>
      <c r="I79" s="37"/>
      <c r="J79" s="38"/>
    </row>
    <row r="80" spans="1:10" s="54" customFormat="1" ht="9" outlineLevel="1">
      <c r="A80" s="55"/>
      <c r="B80" s="40"/>
      <c r="C80" s="41"/>
      <c r="D80" s="40"/>
      <c r="E80" s="40"/>
      <c r="F80" s="42"/>
      <c r="G80" s="41"/>
      <c r="H80" s="42"/>
      <c r="I80" s="43"/>
      <c r="J80" s="44"/>
    </row>
    <row r="81" spans="1:10" s="54" customFormat="1" ht="9" outlineLevel="1">
      <c r="A81" s="55">
        <v>9975</v>
      </c>
      <c r="B81" s="40" t="s">
        <v>402</v>
      </c>
      <c r="C81" s="41"/>
      <c r="D81" s="40"/>
      <c r="E81" s="40"/>
      <c r="F81" s="42"/>
      <c r="G81" s="41"/>
      <c r="H81" s="42" t="s">
        <v>129</v>
      </c>
      <c r="I81" s="43"/>
      <c r="J81" s="44"/>
    </row>
    <row r="82" spans="1:10" s="54" customFormat="1" ht="9" outlineLevel="1">
      <c r="A82" s="55">
        <v>9977</v>
      </c>
      <c r="B82" s="40" t="s">
        <v>403</v>
      </c>
      <c r="C82" s="41"/>
      <c r="D82" s="40"/>
      <c r="E82" s="40"/>
      <c r="F82" s="42"/>
      <c r="G82" s="41"/>
      <c r="H82" s="42" t="s">
        <v>129</v>
      </c>
      <c r="I82" s="43"/>
      <c r="J82" s="44"/>
    </row>
    <row r="83" spans="1:10" s="54" customFormat="1" ht="9" outlineLevel="1">
      <c r="A83" s="55">
        <v>9978</v>
      </c>
      <c r="B83" s="40" t="s">
        <v>404</v>
      </c>
      <c r="C83" s="41"/>
      <c r="D83" s="40"/>
      <c r="E83" s="40"/>
      <c r="F83" s="42"/>
      <c r="G83" s="41"/>
      <c r="H83" s="42" t="s">
        <v>129</v>
      </c>
      <c r="I83" s="43"/>
      <c r="J83" s="44"/>
    </row>
    <row r="84" spans="1:10" s="54" customFormat="1" ht="9" outlineLevel="1">
      <c r="A84" s="55">
        <v>9991</v>
      </c>
      <c r="B84" s="40" t="s">
        <v>405</v>
      </c>
      <c r="C84" s="41"/>
      <c r="D84" s="40"/>
      <c r="E84" s="40"/>
      <c r="F84" s="42"/>
      <c r="G84" s="41"/>
      <c r="H84" s="42" t="s">
        <v>129</v>
      </c>
      <c r="I84" s="43"/>
      <c r="J84" s="44"/>
    </row>
    <row r="85" spans="1:10" s="54" customFormat="1" ht="9" outlineLevel="1">
      <c r="A85" s="55">
        <v>9992</v>
      </c>
      <c r="B85" s="40" t="s">
        <v>406</v>
      </c>
      <c r="C85" s="41"/>
      <c r="D85" s="40"/>
      <c r="E85" s="40"/>
      <c r="F85" s="42"/>
      <c r="G85" s="41"/>
      <c r="H85" s="42" t="s">
        <v>129</v>
      </c>
      <c r="I85" s="43"/>
      <c r="J85" s="44"/>
    </row>
    <row r="86" spans="1:10" s="54" customFormat="1" ht="9" outlineLevel="1">
      <c r="A86" s="55">
        <v>9993</v>
      </c>
      <c r="B86" s="40" t="s">
        <v>407</v>
      </c>
      <c r="C86" s="41"/>
      <c r="D86" s="40"/>
      <c r="E86" s="40"/>
      <c r="F86" s="42"/>
      <c r="G86" s="41"/>
      <c r="H86" s="42" t="s">
        <v>129</v>
      </c>
      <c r="I86" s="43"/>
      <c r="J86" s="44"/>
    </row>
    <row r="87" spans="1:10" s="54" customFormat="1" ht="9" outlineLevel="1">
      <c r="A87" s="55">
        <v>9994</v>
      </c>
      <c r="B87" s="40" t="s">
        <v>408</v>
      </c>
      <c r="C87" s="41"/>
      <c r="D87" s="40"/>
      <c r="E87" s="40"/>
      <c r="F87" s="42"/>
      <c r="G87" s="41"/>
      <c r="H87" s="42" t="s">
        <v>129</v>
      </c>
      <c r="I87" s="43"/>
      <c r="J87" s="44"/>
    </row>
    <row r="88" spans="1:10" s="54" customFormat="1" ht="9" outlineLevel="1">
      <c r="A88" s="55">
        <v>9995</v>
      </c>
      <c r="B88" s="40" t="s">
        <v>409</v>
      </c>
      <c r="C88" s="41"/>
      <c r="D88" s="40"/>
      <c r="E88" s="40"/>
      <c r="F88" s="42"/>
      <c r="G88" s="41"/>
      <c r="H88" s="42" t="s">
        <v>129</v>
      </c>
      <c r="I88" s="43"/>
      <c r="J88" s="44"/>
    </row>
    <row r="89" spans="1:10" s="54" customFormat="1" ht="9" outlineLevel="1">
      <c r="A89" s="55">
        <v>15918</v>
      </c>
      <c r="B89" s="40" t="s">
        <v>410</v>
      </c>
      <c r="C89" s="41"/>
      <c r="D89" s="40"/>
      <c r="E89" s="40"/>
      <c r="F89" s="42"/>
      <c r="G89" s="41"/>
      <c r="H89" s="42" t="s">
        <v>401</v>
      </c>
      <c r="I89" s="43"/>
      <c r="J89" s="44"/>
    </row>
    <row r="90" spans="1:10" s="54" customFormat="1" ht="9" outlineLevel="1">
      <c r="A90" s="55">
        <v>15928</v>
      </c>
      <c r="B90" s="40" t="s">
        <v>411</v>
      </c>
      <c r="C90" s="41"/>
      <c r="D90" s="40"/>
      <c r="E90" s="40"/>
      <c r="F90" s="42"/>
      <c r="G90" s="41"/>
      <c r="H90" s="42" t="s">
        <v>401</v>
      </c>
      <c r="I90" s="43"/>
      <c r="J90" s="44"/>
    </row>
    <row r="91" spans="1:10" ht="9" outlineLevel="1">
      <c r="A91" s="55">
        <v>15936</v>
      </c>
      <c r="B91" s="40" t="s">
        <v>412</v>
      </c>
      <c r="C91" s="41"/>
      <c r="D91" s="40"/>
      <c r="E91" s="40"/>
      <c r="F91" s="42"/>
      <c r="G91" s="41"/>
      <c r="H91" s="42" t="s">
        <v>401</v>
      </c>
      <c r="I91" s="43"/>
      <c r="J91" s="44"/>
    </row>
    <row r="92" spans="1:10" ht="9" outlineLevel="1">
      <c r="A92" s="55">
        <v>15937</v>
      </c>
      <c r="B92" s="40" t="s">
        <v>413</v>
      </c>
      <c r="C92" s="41"/>
      <c r="D92" s="40"/>
      <c r="E92" s="40"/>
      <c r="F92" s="42"/>
      <c r="G92" s="41"/>
      <c r="H92" s="42" t="s">
        <v>401</v>
      </c>
      <c r="I92" s="43"/>
      <c r="J92" s="44"/>
    </row>
    <row r="93" spans="1:10" ht="9" outlineLevel="1">
      <c r="A93" s="55">
        <v>15941</v>
      </c>
      <c r="B93" s="40" t="s">
        <v>414</v>
      </c>
      <c r="C93" s="41"/>
      <c r="D93" s="40"/>
      <c r="E93" s="40"/>
      <c r="F93" s="42"/>
      <c r="G93" s="41"/>
      <c r="H93" s="42" t="s">
        <v>401</v>
      </c>
      <c r="I93" s="43"/>
      <c r="J93" s="44"/>
    </row>
    <row r="94" spans="1:10" ht="9" outlineLevel="1">
      <c r="A94" s="55">
        <v>15945</v>
      </c>
      <c r="B94" s="40" t="s">
        <v>415</v>
      </c>
      <c r="C94" s="41"/>
      <c r="D94" s="40"/>
      <c r="E94" s="40"/>
      <c r="F94" s="42"/>
      <c r="G94" s="41"/>
      <c r="H94" s="42" t="s">
        <v>401</v>
      </c>
      <c r="I94" s="43"/>
      <c r="J94" s="44"/>
    </row>
    <row r="95" spans="1:10" ht="9" outlineLevel="1">
      <c r="A95" s="55"/>
      <c r="B95" s="40"/>
      <c r="C95" s="41"/>
      <c r="D95" s="40"/>
      <c r="E95" s="40"/>
      <c r="F95" s="42"/>
      <c r="G95" s="41"/>
      <c r="H95" s="42"/>
      <c r="I95" s="43"/>
      <c r="J95" s="44"/>
    </row>
    <row r="96" spans="1:10" s="54" customFormat="1" ht="9">
      <c r="A96" s="55"/>
      <c r="B96" s="40"/>
      <c r="C96" s="41"/>
      <c r="D96" s="40"/>
      <c r="E96" s="40"/>
      <c r="F96" s="42"/>
      <c r="G96" s="41"/>
      <c r="H96" s="42"/>
      <c r="I96" s="43"/>
      <c r="J96" s="44"/>
    </row>
    <row r="98" ht="12.75">
      <c r="B98" s="56" t="s">
        <v>416</v>
      </c>
    </row>
  </sheetData>
  <sheetProtection/>
  <autoFilter ref="A2:J71"/>
  <hyperlinks>
    <hyperlink ref="B98" r:id="rId1" display="http://maps.google.fr/maps?utm_campaign=fr&amp;utm_medium=ha&amp;utm_source=fr-ha-emea-fr-bk-gm&amp;utm_term=googlemap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58"/>
    <pageSetUpPr fitToPage="1"/>
  </sheetPr>
  <dimension ref="A1:AD54"/>
  <sheetViews>
    <sheetView tabSelected="1" view="pageBreakPreview" zoomScaleSheetLayoutView="100" zoomScalePageLayoutView="0" workbookViewId="0" topLeftCell="A1">
      <selection activeCell="A55" sqref="A55"/>
    </sheetView>
  </sheetViews>
  <sheetFormatPr defaultColWidth="11.421875" defaultRowHeight="12.75" outlineLevelCol="1"/>
  <cols>
    <col min="1" max="1" width="15.57421875" style="2" bestFit="1" customWidth="1"/>
    <col min="2" max="2" width="12.00390625" style="2" bestFit="1" customWidth="1"/>
    <col min="3" max="3" width="13.57421875" style="2" bestFit="1" customWidth="1"/>
    <col min="4" max="4" width="10.421875" style="2" customWidth="1"/>
    <col min="5" max="5" width="15.28125" style="2" customWidth="1"/>
    <col min="6" max="6" width="13.421875" style="2" customWidth="1"/>
    <col min="7" max="7" width="13.140625" style="2" customWidth="1"/>
    <col min="8" max="8" width="11.421875" style="2" customWidth="1"/>
    <col min="9" max="9" width="23.140625" style="2" hidden="1" customWidth="1" outlineLevel="1"/>
    <col min="10" max="11" width="11.421875" style="2" hidden="1" customWidth="1" outlineLevel="1"/>
    <col min="12" max="12" width="3.00390625" style="2" hidden="1" customWidth="1" outlineLevel="1"/>
    <col min="13" max="13" width="26.421875" style="2" hidden="1" customWidth="1" outlineLevel="1"/>
    <col min="14" max="14" width="3.00390625" style="2" hidden="1" customWidth="1" outlineLevel="1"/>
    <col min="15" max="16" width="11.421875" style="2" hidden="1" customWidth="1" outlineLevel="1"/>
    <col min="17" max="17" width="45.8515625" style="103" hidden="1" customWidth="1" outlineLevel="1"/>
    <col min="18" max="19" width="11.421875" style="2" hidden="1" customWidth="1" outlineLevel="1"/>
    <col min="20" max="20" width="29.7109375" style="2" hidden="1" customWidth="1" outlineLevel="1"/>
    <col min="21" max="22" width="11.421875" style="2" hidden="1" customWidth="1" outlineLevel="1"/>
    <col min="23" max="23" width="19.28125" style="2" hidden="1" customWidth="1" outlineLevel="1"/>
    <col min="24" max="30" width="11.421875" style="2" hidden="1" customWidth="1" outlineLevel="1"/>
    <col min="31" max="31" width="11.421875" style="2" customWidth="1" collapsed="1"/>
    <col min="32" max="16384" width="11.421875" style="2" customWidth="1"/>
  </cols>
  <sheetData>
    <row r="1" spans="1:25" ht="20.25">
      <c r="A1" s="60"/>
      <c r="B1" s="61"/>
      <c r="C1" s="134" t="s">
        <v>15</v>
      </c>
      <c r="D1" s="134"/>
      <c r="E1" s="134"/>
      <c r="F1" s="134"/>
      <c r="G1" s="134"/>
      <c r="P1" s="2">
        <v>1</v>
      </c>
      <c r="Q1" s="103">
        <v>2</v>
      </c>
      <c r="R1" s="2">
        <v>3</v>
      </c>
      <c r="S1" s="2">
        <v>4</v>
      </c>
      <c r="T1" s="2">
        <v>5</v>
      </c>
      <c r="U1" s="2">
        <v>6</v>
      </c>
      <c r="V1" s="2">
        <v>7</v>
      </c>
      <c r="W1" s="2">
        <v>8</v>
      </c>
      <c r="X1" s="2">
        <v>9</v>
      </c>
      <c r="Y1" s="2">
        <v>10</v>
      </c>
    </row>
    <row r="2" spans="1:18" ht="20.25">
      <c r="A2" s="62"/>
      <c r="B2" s="62"/>
      <c r="C2" s="136" t="s">
        <v>425</v>
      </c>
      <c r="D2" s="136"/>
      <c r="E2" s="136"/>
      <c r="F2" s="136"/>
      <c r="G2" s="136"/>
      <c r="Q2" s="103" t="s">
        <v>440</v>
      </c>
      <c r="R2" s="2" t="s">
        <v>441</v>
      </c>
    </row>
    <row r="3" spans="1:18" ht="20.25">
      <c r="A3" s="63"/>
      <c r="B3" s="60"/>
      <c r="C3" s="136" t="s">
        <v>464</v>
      </c>
      <c r="D3" s="136"/>
      <c r="E3" s="136"/>
      <c r="F3" s="136"/>
      <c r="G3" s="136"/>
      <c r="R3" s="2" t="s">
        <v>442</v>
      </c>
    </row>
    <row r="4" spans="1:30" ht="12.75">
      <c r="A4" s="60"/>
      <c r="B4" s="60"/>
      <c r="C4" s="60"/>
      <c r="D4" s="60"/>
      <c r="E4" s="60"/>
      <c r="F4" s="60"/>
      <c r="G4" s="60"/>
      <c r="P4" s="8" t="s">
        <v>466</v>
      </c>
      <c r="Q4" s="104" t="s">
        <v>482</v>
      </c>
      <c r="R4" s="21">
        <v>43022</v>
      </c>
      <c r="S4" s="106">
        <f aca="true" t="shared" si="0" ref="S4:S11">R4</f>
        <v>43022</v>
      </c>
      <c r="T4" s="104" t="s">
        <v>473</v>
      </c>
      <c r="U4" s="21">
        <v>43023</v>
      </c>
      <c r="V4" s="106">
        <f aca="true" t="shared" si="1" ref="V4:V11">U4</f>
        <v>43023</v>
      </c>
      <c r="W4" s="114" t="s">
        <v>447</v>
      </c>
      <c r="X4" s="114" t="s">
        <v>447</v>
      </c>
      <c r="Y4" s="114" t="s">
        <v>447</v>
      </c>
      <c r="Z4" s="106"/>
      <c r="AA4" s="106"/>
      <c r="AB4" s="106"/>
      <c r="AC4" s="106"/>
      <c r="AD4" s="106"/>
    </row>
    <row r="5" spans="1:30" ht="15.75">
      <c r="A5" s="135" t="s">
        <v>465</v>
      </c>
      <c r="B5" s="135"/>
      <c r="C5" s="135"/>
      <c r="D5" s="135"/>
      <c r="E5" s="135"/>
      <c r="F5" s="135"/>
      <c r="G5" s="135"/>
      <c r="P5" s="8" t="s">
        <v>467</v>
      </c>
      <c r="Q5" s="104" t="s">
        <v>483</v>
      </c>
      <c r="R5" s="21">
        <v>43064</v>
      </c>
      <c r="S5" s="106">
        <f t="shared" si="0"/>
        <v>43064</v>
      </c>
      <c r="T5" s="104" t="s">
        <v>474</v>
      </c>
      <c r="U5" s="21">
        <v>43065</v>
      </c>
      <c r="V5" s="106">
        <f t="shared" si="1"/>
        <v>43065</v>
      </c>
      <c r="W5" s="114" t="s">
        <v>447</v>
      </c>
      <c r="X5" s="114" t="s">
        <v>447</v>
      </c>
      <c r="Y5" s="114" t="s">
        <v>447</v>
      </c>
      <c r="Z5" s="106"/>
      <c r="AA5" s="106"/>
      <c r="AB5" s="106"/>
      <c r="AC5" s="106"/>
      <c r="AD5" s="106"/>
    </row>
    <row r="6" spans="1:30" ht="15.75">
      <c r="A6" s="135" t="s">
        <v>113</v>
      </c>
      <c r="B6" s="135"/>
      <c r="C6" s="135"/>
      <c r="D6" s="135"/>
      <c r="E6" s="135"/>
      <c r="F6" s="135"/>
      <c r="G6" s="135"/>
      <c r="P6" s="8" t="s">
        <v>468</v>
      </c>
      <c r="Q6" s="104" t="s">
        <v>480</v>
      </c>
      <c r="R6" s="21">
        <v>43085</v>
      </c>
      <c r="S6" s="106">
        <f t="shared" si="0"/>
        <v>43085</v>
      </c>
      <c r="T6" s="104" t="s">
        <v>475</v>
      </c>
      <c r="U6" s="21">
        <v>43086</v>
      </c>
      <c r="V6" s="106">
        <f t="shared" si="1"/>
        <v>43086</v>
      </c>
      <c r="W6" s="114" t="s">
        <v>447</v>
      </c>
      <c r="X6" s="114" t="s">
        <v>447</v>
      </c>
      <c r="Y6" s="114" t="s">
        <v>447</v>
      </c>
      <c r="Z6" s="106"/>
      <c r="AA6" s="106"/>
      <c r="AB6" s="106"/>
      <c r="AC6" s="106"/>
      <c r="AD6" s="106"/>
    </row>
    <row r="7" spans="1:30" ht="14.25">
      <c r="A7" s="22" t="s">
        <v>14</v>
      </c>
      <c r="B7" s="22"/>
      <c r="C7" s="23"/>
      <c r="D7" s="132" t="s">
        <v>451</v>
      </c>
      <c r="E7" s="133"/>
      <c r="F7" s="116" t="s">
        <v>488</v>
      </c>
      <c r="G7" s="24"/>
      <c r="P7" s="8" t="s">
        <v>469</v>
      </c>
      <c r="Q7" s="104" t="s">
        <v>484</v>
      </c>
      <c r="R7" s="21">
        <v>43113</v>
      </c>
      <c r="S7" s="106">
        <f t="shared" si="0"/>
        <v>43113</v>
      </c>
      <c r="T7" s="104" t="s">
        <v>476</v>
      </c>
      <c r="U7" s="21">
        <v>43114</v>
      </c>
      <c r="V7" s="106">
        <f t="shared" si="1"/>
        <v>43114</v>
      </c>
      <c r="W7" s="114" t="s">
        <v>447</v>
      </c>
      <c r="X7" s="114" t="s">
        <v>447</v>
      </c>
      <c r="Y7" s="114" t="s">
        <v>447</v>
      </c>
      <c r="Z7" s="106"/>
      <c r="AA7" s="106"/>
      <c r="AB7" s="106"/>
      <c r="AC7" s="106"/>
      <c r="AD7" s="106"/>
    </row>
    <row r="8" spans="1:30" ht="15">
      <c r="A8" s="22" t="s">
        <v>453</v>
      </c>
      <c r="B8" s="22"/>
      <c r="C8" s="22"/>
      <c r="D8" s="132" t="s">
        <v>426</v>
      </c>
      <c r="E8" s="133"/>
      <c r="F8" s="22"/>
      <c r="G8" s="22"/>
      <c r="L8" s="15">
        <v>1</v>
      </c>
      <c r="M8" s="15" t="s">
        <v>60</v>
      </c>
      <c r="N8" s="59">
        <f>+L8</f>
        <v>1</v>
      </c>
      <c r="P8" s="8" t="s">
        <v>470</v>
      </c>
      <c r="Q8" s="104" t="s">
        <v>485</v>
      </c>
      <c r="R8" s="21">
        <v>43148</v>
      </c>
      <c r="S8" s="106">
        <f t="shared" si="0"/>
        <v>43148</v>
      </c>
      <c r="T8" s="104" t="s">
        <v>477</v>
      </c>
      <c r="U8" s="108">
        <v>43149</v>
      </c>
      <c r="V8" s="106">
        <f t="shared" si="1"/>
        <v>43149</v>
      </c>
      <c r="W8" s="114" t="s">
        <v>447</v>
      </c>
      <c r="X8" s="114" t="s">
        <v>447</v>
      </c>
      <c r="Y8" s="114" t="s">
        <v>447</v>
      </c>
      <c r="Z8" s="106"/>
      <c r="AA8" s="106"/>
      <c r="AB8" s="106"/>
      <c r="AC8" s="106"/>
      <c r="AD8" s="106"/>
    </row>
    <row r="9" spans="1:30" ht="12.75">
      <c r="A9" s="60"/>
      <c r="B9" s="60"/>
      <c r="C9" s="60"/>
      <c r="D9" s="60"/>
      <c r="E9" s="60"/>
      <c r="F9" s="60"/>
      <c r="G9" s="60"/>
      <c r="L9" s="15">
        <v>2</v>
      </c>
      <c r="M9" s="15" t="s">
        <v>61</v>
      </c>
      <c r="N9" s="59">
        <f aca="true" t="shared" si="2" ref="N9:N30">+L9</f>
        <v>2</v>
      </c>
      <c r="P9" s="8" t="s">
        <v>471</v>
      </c>
      <c r="Q9" s="104" t="s">
        <v>486</v>
      </c>
      <c r="R9" s="108">
        <v>43176</v>
      </c>
      <c r="S9" s="106">
        <f t="shared" si="0"/>
        <v>43176</v>
      </c>
      <c r="T9" s="104" t="s">
        <v>478</v>
      </c>
      <c r="U9" s="21">
        <v>43177</v>
      </c>
      <c r="V9" s="106">
        <f t="shared" si="1"/>
        <v>43177</v>
      </c>
      <c r="W9" s="114" t="s">
        <v>447</v>
      </c>
      <c r="X9" s="114" t="s">
        <v>447</v>
      </c>
      <c r="Y9" s="114" t="s">
        <v>447</v>
      </c>
      <c r="Z9" s="106"/>
      <c r="AA9" s="106"/>
      <c r="AB9" s="106"/>
      <c r="AC9" s="106"/>
      <c r="AD9" s="106"/>
    </row>
    <row r="10" spans="1:30" ht="15">
      <c r="A10" s="125" t="s">
        <v>8</v>
      </c>
      <c r="B10" s="125"/>
      <c r="C10" s="125"/>
      <c r="D10" s="121" t="s">
        <v>10</v>
      </c>
      <c r="E10" s="122"/>
      <c r="F10" s="122"/>
      <c r="G10" s="123"/>
      <c r="I10" s="2" t="s">
        <v>10</v>
      </c>
      <c r="L10" s="15">
        <v>3</v>
      </c>
      <c r="M10" s="15" t="s">
        <v>62</v>
      </c>
      <c r="N10" s="59">
        <f t="shared" si="2"/>
        <v>3</v>
      </c>
      <c r="P10" s="8" t="s">
        <v>472</v>
      </c>
      <c r="Q10" s="104" t="s">
        <v>472</v>
      </c>
      <c r="R10" s="21">
        <v>43197</v>
      </c>
      <c r="S10" s="106">
        <f t="shared" si="0"/>
        <v>43197</v>
      </c>
      <c r="T10" s="104" t="s">
        <v>479</v>
      </c>
      <c r="U10" s="21">
        <v>43198</v>
      </c>
      <c r="V10" s="106">
        <f t="shared" si="1"/>
        <v>43198</v>
      </c>
      <c r="W10" s="114" t="s">
        <v>447</v>
      </c>
      <c r="X10" s="114" t="s">
        <v>447</v>
      </c>
      <c r="Y10" s="114" t="s">
        <v>447</v>
      </c>
      <c r="Z10" s="106"/>
      <c r="AA10" s="106"/>
      <c r="AB10" s="106"/>
      <c r="AC10" s="106"/>
      <c r="AD10" s="106"/>
    </row>
    <row r="11" spans="1:30" ht="9" customHeight="1">
      <c r="A11" s="64"/>
      <c r="B11" s="64"/>
      <c r="C11" s="64"/>
      <c r="D11" s="64"/>
      <c r="E11" s="64"/>
      <c r="F11" s="64"/>
      <c r="G11" s="64"/>
      <c r="I11" s="2" t="s">
        <v>23</v>
      </c>
      <c r="L11" s="15">
        <v>4</v>
      </c>
      <c r="M11" s="15" t="s">
        <v>63</v>
      </c>
      <c r="N11" s="59">
        <f t="shared" si="2"/>
        <v>4</v>
      </c>
      <c r="P11" s="8" t="s">
        <v>481</v>
      </c>
      <c r="Q11" s="104" t="s">
        <v>443</v>
      </c>
      <c r="R11" s="21">
        <v>43239</v>
      </c>
      <c r="S11" s="106">
        <f t="shared" si="0"/>
        <v>43239</v>
      </c>
      <c r="T11" s="104" t="s">
        <v>444</v>
      </c>
      <c r="U11" s="21">
        <v>43240</v>
      </c>
      <c r="V11" s="106">
        <f t="shared" si="1"/>
        <v>43240</v>
      </c>
      <c r="W11" s="104" t="s">
        <v>461</v>
      </c>
      <c r="X11" s="21">
        <v>43241</v>
      </c>
      <c r="Y11" s="106">
        <f>X11</f>
        <v>43241</v>
      </c>
      <c r="Z11" s="106"/>
      <c r="AA11" s="106"/>
      <c r="AB11" s="106"/>
      <c r="AC11" s="106"/>
      <c r="AD11" s="106"/>
    </row>
    <row r="12" spans="1:30" ht="15">
      <c r="A12" s="125" t="s">
        <v>9</v>
      </c>
      <c r="B12" s="125"/>
      <c r="C12" s="125"/>
      <c r="D12" s="126">
        <f>IF($D$17="","",VLOOKUP($D$17,CLUBS!$A$3:$J$80,2,FALSE))</f>
      </c>
      <c r="E12" s="126"/>
      <c r="F12" s="126"/>
      <c r="G12" s="126"/>
      <c r="L12" s="15">
        <v>5</v>
      </c>
      <c r="M12" s="15" t="s">
        <v>64</v>
      </c>
      <c r="N12" s="59">
        <f t="shared" si="2"/>
        <v>5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4.25">
      <c r="A13" s="125" t="s">
        <v>17</v>
      </c>
      <c r="B13" s="125"/>
      <c r="C13" s="125"/>
      <c r="D13" s="126">
        <f>IF($D$17="","",VLOOKUP($D$17,CLUBS!$A$3:$J$80,3,FALSE))</f>
      </c>
      <c r="E13" s="126"/>
      <c r="F13" s="126"/>
      <c r="G13" s="126"/>
      <c r="L13" s="15">
        <v>8</v>
      </c>
      <c r="M13" s="15" t="s">
        <v>65</v>
      </c>
      <c r="N13" s="59">
        <f t="shared" si="2"/>
        <v>8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4.25">
      <c r="A14" s="125"/>
      <c r="B14" s="125"/>
      <c r="C14" s="125"/>
      <c r="D14" s="126">
        <f>IF($D$17="","",VLOOKUP($D$17,CLUBS!$A$3:$J$80,4,FALSE))</f>
      </c>
      <c r="E14" s="126"/>
      <c r="F14" s="126"/>
      <c r="G14" s="126"/>
      <c r="L14" s="15">
        <v>9</v>
      </c>
      <c r="M14" s="15" t="s">
        <v>66</v>
      </c>
      <c r="N14" s="59">
        <f t="shared" si="2"/>
        <v>9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8" customHeight="1">
      <c r="A15" s="125"/>
      <c r="B15" s="125"/>
      <c r="C15" s="125"/>
      <c r="D15" s="126">
        <f>IF($D$17="","",VLOOKUP($D$17,CLUBS!$A$3:$J$80,6,FALSE)&amp;" "&amp;VLOOKUP($D$17,CLUBS!$A$3:$J$80,7,FALSE))</f>
      </c>
      <c r="E15" s="126"/>
      <c r="F15" s="126"/>
      <c r="G15" s="126"/>
      <c r="L15" s="15">
        <v>10</v>
      </c>
      <c r="M15" s="15" t="s">
        <v>67</v>
      </c>
      <c r="N15" s="59">
        <f t="shared" si="2"/>
        <v>10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8" customHeight="1">
      <c r="A16" s="125" t="s">
        <v>59</v>
      </c>
      <c r="B16" s="125"/>
      <c r="C16" s="125"/>
      <c r="D16" s="140" t="s">
        <v>66</v>
      </c>
      <c r="E16" s="140"/>
      <c r="F16" s="140"/>
      <c r="G16" s="25">
        <f>IF(D16="","",VLOOKUP(D16,M8:N30,2,FALSE))</f>
        <v>9</v>
      </c>
      <c r="L16" s="15">
        <v>11</v>
      </c>
      <c r="M16" s="15" t="s">
        <v>68</v>
      </c>
      <c r="N16" s="59">
        <f t="shared" si="2"/>
        <v>11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ht="18" customHeight="1">
      <c r="A17" s="125" t="s">
        <v>16</v>
      </c>
      <c r="B17" s="125"/>
      <c r="C17" s="125"/>
      <c r="D17" s="143"/>
      <c r="E17" s="143"/>
      <c r="F17" s="143"/>
      <c r="G17" s="143"/>
      <c r="L17" s="15">
        <v>12</v>
      </c>
      <c r="M17" s="15" t="s">
        <v>69</v>
      </c>
      <c r="N17" s="59">
        <f t="shared" si="2"/>
        <v>12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ht="15" customHeight="1">
      <c r="A18" s="167" t="s">
        <v>460</v>
      </c>
      <c r="B18" s="168"/>
      <c r="C18" s="169"/>
      <c r="D18" s="181" t="s">
        <v>446</v>
      </c>
      <c r="E18" s="181"/>
      <c r="F18" s="181"/>
      <c r="G18" s="181"/>
      <c r="I18" s="104" t="s">
        <v>446</v>
      </c>
      <c r="J18" s="8"/>
      <c r="L18" s="15">
        <v>13</v>
      </c>
      <c r="M18" s="15" t="s">
        <v>70</v>
      </c>
      <c r="N18" s="59">
        <f t="shared" si="2"/>
        <v>13</v>
      </c>
      <c r="P18" s="8"/>
      <c r="Q18" s="104"/>
      <c r="R18" s="21"/>
      <c r="S18" s="106"/>
      <c r="T18" s="104"/>
      <c r="U18" s="21"/>
      <c r="V18" s="106"/>
      <c r="W18" s="104"/>
      <c r="X18" s="21"/>
      <c r="Y18" s="106"/>
      <c r="Z18" s="106"/>
      <c r="AA18" s="106"/>
      <c r="AB18" s="106"/>
      <c r="AC18" s="106"/>
      <c r="AD18" s="106"/>
    </row>
    <row r="19" spans="1:30" ht="15" customHeight="1">
      <c r="A19" s="170"/>
      <c r="B19" s="171"/>
      <c r="C19" s="172"/>
      <c r="D19" s="118" t="s">
        <v>466</v>
      </c>
      <c r="E19" s="119"/>
      <c r="F19" s="119"/>
      <c r="G19" s="120"/>
      <c r="I19" s="8" t="s">
        <v>462</v>
      </c>
      <c r="J19" s="8"/>
      <c r="L19" s="15">
        <v>14</v>
      </c>
      <c r="M19" s="15" t="s">
        <v>71</v>
      </c>
      <c r="N19" s="59">
        <f t="shared" si="2"/>
        <v>14</v>
      </c>
      <c r="Q19" s="2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</row>
    <row r="20" spans="1:30" ht="15" customHeight="1">
      <c r="A20" s="170"/>
      <c r="B20" s="171"/>
      <c r="C20" s="172"/>
      <c r="D20" s="129" t="str">
        <f>VLOOKUP($D$19,$P$4:$Y$11,2,FALSE)</f>
        <v>TR1 Tournoi Promotion</v>
      </c>
      <c r="E20" s="130"/>
      <c r="F20" s="130"/>
      <c r="G20" s="131"/>
      <c r="I20" s="8"/>
      <c r="J20" s="8"/>
      <c r="L20" s="15">
        <v>15</v>
      </c>
      <c r="M20" s="15" t="s">
        <v>72</v>
      </c>
      <c r="N20" s="59">
        <f t="shared" si="2"/>
        <v>15</v>
      </c>
      <c r="Q20" s="2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14" ht="15" customHeight="1">
      <c r="A21" s="170"/>
      <c r="B21" s="171"/>
      <c r="C21" s="172"/>
      <c r="D21" s="129" t="str">
        <f>VLOOKUP($D$19,$P$4:$Y$11,5,FALSE)</f>
        <v>TR1 N2 / VET / FEM / JEUNE </v>
      </c>
      <c r="E21" s="130"/>
      <c r="F21" s="130"/>
      <c r="G21" s="131"/>
      <c r="J21" s="8"/>
      <c r="L21" s="15">
        <v>16</v>
      </c>
      <c r="M21" s="15" t="s">
        <v>73</v>
      </c>
      <c r="N21" s="59">
        <f t="shared" si="2"/>
        <v>16</v>
      </c>
    </row>
    <row r="22" spans="1:14" ht="15" customHeight="1">
      <c r="A22" s="173"/>
      <c r="B22" s="174"/>
      <c r="C22" s="175"/>
      <c r="D22" s="129" t="str">
        <f>VLOOKUP($D$19,$P$4:$Y$11,8,FALSE)</f>
        <v>-</v>
      </c>
      <c r="E22" s="130"/>
      <c r="F22" s="130"/>
      <c r="G22" s="131"/>
      <c r="J22" s="8"/>
      <c r="L22" s="15">
        <v>17</v>
      </c>
      <c r="M22" s="15" t="s">
        <v>74</v>
      </c>
      <c r="N22" s="59">
        <f t="shared" si="2"/>
        <v>17</v>
      </c>
    </row>
    <row r="23" spans="1:14" ht="15" customHeight="1">
      <c r="A23" s="105" t="s">
        <v>24</v>
      </c>
      <c r="B23" s="4" t="s">
        <v>445</v>
      </c>
      <c r="C23" s="176" t="s">
        <v>20</v>
      </c>
      <c r="D23" s="152"/>
      <c r="E23" s="153"/>
      <c r="F23" s="153"/>
      <c r="G23" s="154"/>
      <c r="J23" s="8"/>
      <c r="L23" s="15">
        <v>18</v>
      </c>
      <c r="M23" s="15" t="s">
        <v>75</v>
      </c>
      <c r="N23" s="59">
        <f t="shared" si="2"/>
        <v>18</v>
      </c>
    </row>
    <row r="24" spans="1:14" ht="15">
      <c r="A24" s="107">
        <f>VLOOKUP($D$19,$P$4:$Y$11,4,FALSE)</f>
        <v>43022</v>
      </c>
      <c r="B24" s="5">
        <f>VLOOKUP($D$19,$P$4:$Y$11,4,FALSE)</f>
        <v>43022</v>
      </c>
      <c r="C24" s="177"/>
      <c r="D24" s="155"/>
      <c r="E24" s="156"/>
      <c r="F24" s="156"/>
      <c r="G24" s="157"/>
      <c r="J24" s="8"/>
      <c r="L24" s="15">
        <v>19</v>
      </c>
      <c r="M24" s="15" t="s">
        <v>76</v>
      </c>
      <c r="N24" s="59">
        <f t="shared" si="2"/>
        <v>19</v>
      </c>
    </row>
    <row r="25" spans="1:14" ht="12.75" customHeight="1">
      <c r="A25" s="165" t="s">
        <v>458</v>
      </c>
      <c r="B25" s="166"/>
      <c r="C25" s="177"/>
      <c r="D25" s="155"/>
      <c r="E25" s="156"/>
      <c r="F25" s="156"/>
      <c r="G25" s="157"/>
      <c r="J25" s="8"/>
      <c r="L25" s="15">
        <v>20</v>
      </c>
      <c r="M25" s="15" t="s">
        <v>77</v>
      </c>
      <c r="N25" s="59">
        <f t="shared" si="2"/>
        <v>20</v>
      </c>
    </row>
    <row r="26" spans="1:14" ht="15">
      <c r="A26" s="107">
        <f>VLOOKUP($D$19,$P$4:$Y$11,7,FALSE)</f>
        <v>43023</v>
      </c>
      <c r="B26" s="5">
        <f>VLOOKUP($D$19,$P$4:$Y$11,6,FALSE)</f>
        <v>43023</v>
      </c>
      <c r="C26" s="177"/>
      <c r="D26" s="155"/>
      <c r="E26" s="156"/>
      <c r="F26" s="156"/>
      <c r="G26" s="157"/>
      <c r="J26" s="8"/>
      <c r="L26" s="15"/>
      <c r="M26" s="15"/>
      <c r="N26" s="59"/>
    </row>
    <row r="27" spans="1:14" ht="15">
      <c r="A27" s="107" t="str">
        <f>VLOOKUP($D$19,$P$4:$Y$11,10,FALSE)</f>
        <v>-</v>
      </c>
      <c r="B27" s="5" t="str">
        <f>VLOOKUP($D$19,$P$4:$Y$11,9,FALSE)</f>
        <v>-</v>
      </c>
      <c r="C27" s="178"/>
      <c r="D27" s="158"/>
      <c r="E27" s="159"/>
      <c r="F27" s="159"/>
      <c r="G27" s="160"/>
      <c r="J27" s="8"/>
      <c r="L27" s="15">
        <v>21</v>
      </c>
      <c r="M27" s="15" t="s">
        <v>78</v>
      </c>
      <c r="N27" s="59">
        <f t="shared" si="2"/>
        <v>21</v>
      </c>
    </row>
    <row r="28" spans="1:14" ht="15">
      <c r="A28" s="65"/>
      <c r="B28" s="65"/>
      <c r="C28" s="149" t="s">
        <v>25</v>
      </c>
      <c r="D28" s="150"/>
      <c r="E28" s="111" t="s">
        <v>28</v>
      </c>
      <c r="F28" s="148" t="s">
        <v>21</v>
      </c>
      <c r="G28" s="148"/>
      <c r="L28" s="15">
        <v>22</v>
      </c>
      <c r="M28" s="15" t="s">
        <v>79</v>
      </c>
      <c r="N28" s="59">
        <f t="shared" si="2"/>
        <v>22</v>
      </c>
    </row>
    <row r="29" spans="1:14" ht="15">
      <c r="A29" s="179" t="s">
        <v>26</v>
      </c>
      <c r="B29" s="180"/>
      <c r="C29" s="151" t="s">
        <v>463</v>
      </c>
      <c r="D29" s="151"/>
      <c r="E29" s="100">
        <v>608997228</v>
      </c>
      <c r="F29" s="144" t="s">
        <v>451</v>
      </c>
      <c r="G29" s="145"/>
      <c r="L29" s="15">
        <v>23</v>
      </c>
      <c r="M29" s="15" t="s">
        <v>80</v>
      </c>
      <c r="N29" s="59">
        <f t="shared" si="2"/>
        <v>23</v>
      </c>
    </row>
    <row r="30" spans="1:14" ht="15">
      <c r="A30" s="179" t="s">
        <v>27</v>
      </c>
      <c r="B30" s="180"/>
      <c r="C30" s="151"/>
      <c r="D30" s="151"/>
      <c r="E30" s="100"/>
      <c r="F30" s="144"/>
      <c r="G30" s="145"/>
      <c r="L30" s="15">
        <v>24</v>
      </c>
      <c r="M30" s="15" t="s">
        <v>81</v>
      </c>
      <c r="N30" s="59">
        <f t="shared" si="2"/>
        <v>24</v>
      </c>
    </row>
    <row r="31" spans="1:7" ht="12" customHeight="1">
      <c r="A31" s="60"/>
      <c r="B31" s="60"/>
      <c r="C31" s="60"/>
      <c r="D31" s="66"/>
      <c r="E31" s="66"/>
      <c r="F31" s="60"/>
      <c r="G31" s="60"/>
    </row>
    <row r="32" spans="1:7" ht="14.25">
      <c r="A32" s="67" t="s">
        <v>18</v>
      </c>
      <c r="B32" s="147">
        <f>C30</f>
        <v>0</v>
      </c>
      <c r="C32" s="147"/>
      <c r="D32" s="67" t="s">
        <v>19</v>
      </c>
      <c r="E32" s="67"/>
      <c r="F32" s="68"/>
      <c r="G32" s="67"/>
    </row>
    <row r="33" spans="1:8" ht="34.5" customHeight="1">
      <c r="A33" s="141" t="s">
        <v>428</v>
      </c>
      <c r="B33" s="141"/>
      <c r="C33" s="141"/>
      <c r="D33" s="141"/>
      <c r="E33" s="141"/>
      <c r="F33" s="141"/>
      <c r="G33" s="141"/>
      <c r="H33" s="1"/>
    </row>
    <row r="34" spans="1:8" ht="48" customHeight="1">
      <c r="A34" s="128" t="s">
        <v>1</v>
      </c>
      <c r="B34" s="128"/>
      <c r="C34" s="128"/>
      <c r="D34" s="128"/>
      <c r="E34" s="128"/>
      <c r="F34" s="128"/>
      <c r="G34" s="128"/>
      <c r="H34" s="1"/>
    </row>
    <row r="35" spans="1:8" ht="46.5" customHeight="1">
      <c r="A35" s="139" t="s">
        <v>490</v>
      </c>
      <c r="B35" s="139"/>
      <c r="C35" s="139"/>
      <c r="D35" s="139"/>
      <c r="E35" s="139"/>
      <c r="F35" s="139"/>
      <c r="G35" s="139"/>
      <c r="H35" s="1"/>
    </row>
    <row r="36" spans="1:8" ht="18" customHeight="1">
      <c r="A36" s="69" t="s">
        <v>4</v>
      </c>
      <c r="B36" s="127">
        <f>IF(D17="","",VLOOKUP(D17,CLUBS!$A$3:$J$80,7,FALSE))</f>
      </c>
      <c r="C36" s="127"/>
      <c r="D36" s="127"/>
      <c r="E36" s="69" t="s">
        <v>2</v>
      </c>
      <c r="F36" s="137"/>
      <c r="G36" s="138"/>
      <c r="H36" s="1"/>
    </row>
    <row r="37" spans="1:8" ht="15" customHeight="1">
      <c r="A37" s="69" t="s">
        <v>0</v>
      </c>
      <c r="B37" s="127">
        <f>C30</f>
        <v>0</v>
      </c>
      <c r="C37" s="127"/>
      <c r="D37" s="127"/>
      <c r="E37" s="70" t="s">
        <v>3</v>
      </c>
      <c r="F37" s="28"/>
      <c r="G37" s="28"/>
      <c r="H37" s="1"/>
    </row>
    <row r="38" spans="1:8" ht="15" customHeight="1">
      <c r="A38" s="60"/>
      <c r="B38" s="71"/>
      <c r="C38" s="71"/>
      <c r="D38" s="71"/>
      <c r="E38" s="60"/>
      <c r="F38" s="27"/>
      <c r="G38" s="27"/>
      <c r="H38" s="1"/>
    </row>
    <row r="39" spans="1:8" ht="15" customHeight="1">
      <c r="A39" s="60"/>
      <c r="B39" s="71"/>
      <c r="C39" s="71"/>
      <c r="D39" s="71"/>
      <c r="E39" s="70"/>
      <c r="F39" s="27"/>
      <c r="G39" s="27"/>
      <c r="H39" s="1"/>
    </row>
    <row r="40" spans="1:7" ht="15.75">
      <c r="A40" s="164" t="s">
        <v>448</v>
      </c>
      <c r="B40" s="164"/>
      <c r="C40" s="164"/>
      <c r="D40" s="164"/>
      <c r="E40" s="164"/>
      <c r="F40" s="164"/>
      <c r="G40" s="164"/>
    </row>
    <row r="41" spans="1:7" ht="15.75">
      <c r="A41" s="101"/>
      <c r="B41" s="101"/>
      <c r="C41" s="101"/>
      <c r="D41" s="101"/>
      <c r="E41" s="101"/>
      <c r="F41" s="101"/>
      <c r="G41" s="101"/>
    </row>
    <row r="42" spans="1:7" ht="15">
      <c r="A42" s="27" t="s">
        <v>5</v>
      </c>
      <c r="B42" s="60"/>
      <c r="C42" s="102" t="s">
        <v>6</v>
      </c>
      <c r="D42" s="27"/>
      <c r="E42" s="102" t="s">
        <v>7</v>
      </c>
      <c r="F42" s="27"/>
      <c r="G42" s="27"/>
    </row>
    <row r="43" spans="1:7" ht="15">
      <c r="A43" s="27"/>
      <c r="B43" s="27"/>
      <c r="C43" s="163" t="s">
        <v>11</v>
      </c>
      <c r="D43" s="163"/>
      <c r="E43" s="163"/>
      <c r="F43" s="27"/>
      <c r="G43" s="27"/>
    </row>
    <row r="44" spans="1:7" ht="12.75">
      <c r="A44" s="60"/>
      <c r="B44" s="162"/>
      <c r="C44" s="162"/>
      <c r="D44" s="162"/>
      <c r="E44" s="162"/>
      <c r="F44" s="162"/>
      <c r="G44" s="162"/>
    </row>
    <row r="45" spans="1:7" ht="15">
      <c r="A45" s="27" t="s">
        <v>12</v>
      </c>
      <c r="B45" s="162"/>
      <c r="C45" s="162"/>
      <c r="D45" s="162"/>
      <c r="E45" s="162"/>
      <c r="F45" s="162"/>
      <c r="G45" s="162"/>
    </row>
    <row r="46" spans="1:7" ht="15">
      <c r="A46" s="27"/>
      <c r="B46" s="162"/>
      <c r="C46" s="162"/>
      <c r="D46" s="162"/>
      <c r="E46" s="162"/>
      <c r="F46" s="162"/>
      <c r="G46" s="162"/>
    </row>
    <row r="47" spans="1:7" ht="15">
      <c r="A47" s="27"/>
      <c r="B47" s="162"/>
      <c r="C47" s="162"/>
      <c r="D47" s="162"/>
      <c r="E47" s="162"/>
      <c r="F47" s="162"/>
      <c r="G47" s="162"/>
    </row>
    <row r="48" spans="1:7" ht="15">
      <c r="A48" s="27"/>
      <c r="B48" s="162"/>
      <c r="C48" s="162"/>
      <c r="D48" s="162"/>
      <c r="E48" s="162"/>
      <c r="F48" s="162"/>
      <c r="G48" s="162"/>
    </row>
    <row r="49" spans="1:7" ht="15" customHeight="1">
      <c r="A49" s="69" t="s">
        <v>4</v>
      </c>
      <c r="B49" s="124"/>
      <c r="C49" s="124"/>
      <c r="D49" s="124"/>
      <c r="E49" s="69" t="s">
        <v>2</v>
      </c>
      <c r="F49" s="161"/>
      <c r="G49" s="124"/>
    </row>
    <row r="50" spans="1:7" ht="15" customHeight="1">
      <c r="A50" s="146" t="s">
        <v>439</v>
      </c>
      <c r="B50" s="146"/>
      <c r="C50" s="124"/>
      <c r="D50" s="124"/>
      <c r="E50" s="70" t="s">
        <v>3</v>
      </c>
      <c r="F50" s="124"/>
      <c r="G50" s="124"/>
    </row>
    <row r="51" spans="1:7" ht="15" customHeight="1">
      <c r="A51" s="69"/>
      <c r="B51" s="26"/>
      <c r="C51" s="26"/>
      <c r="D51" s="26"/>
      <c r="E51" s="70"/>
      <c r="F51" s="28"/>
      <c r="G51" s="28"/>
    </row>
    <row r="52" spans="1:7" ht="12" customHeight="1">
      <c r="A52" s="60"/>
      <c r="B52" s="71"/>
      <c r="C52" s="71"/>
      <c r="D52" s="71"/>
      <c r="E52" s="60"/>
      <c r="F52" s="27"/>
      <c r="G52" s="27"/>
    </row>
    <row r="53" spans="1:7" ht="12.75">
      <c r="A53" s="142" t="s">
        <v>491</v>
      </c>
      <c r="B53" s="142"/>
      <c r="C53" s="142"/>
      <c r="D53" s="142"/>
      <c r="E53" s="142"/>
      <c r="F53" s="142"/>
      <c r="G53" s="142"/>
    </row>
    <row r="54" spans="1:7" ht="12.75">
      <c r="A54" s="142"/>
      <c r="B54" s="142"/>
      <c r="C54" s="142"/>
      <c r="D54" s="142"/>
      <c r="E54" s="142"/>
      <c r="F54" s="142"/>
      <c r="G54" s="142"/>
    </row>
  </sheetData>
  <sheetProtection/>
  <mergeCells count="52">
    <mergeCell ref="F30:G30"/>
    <mergeCell ref="A30:B30"/>
    <mergeCell ref="C30:D30"/>
    <mergeCell ref="D18:G18"/>
    <mergeCell ref="A29:B29"/>
    <mergeCell ref="B49:D49"/>
    <mergeCell ref="F49:G49"/>
    <mergeCell ref="B44:G48"/>
    <mergeCell ref="C43:E43"/>
    <mergeCell ref="A40:G40"/>
    <mergeCell ref="D20:G20"/>
    <mergeCell ref="D22:G22"/>
    <mergeCell ref="A25:B25"/>
    <mergeCell ref="A18:C22"/>
    <mergeCell ref="C23:C27"/>
    <mergeCell ref="A53:G54"/>
    <mergeCell ref="A17:C17"/>
    <mergeCell ref="D17:G17"/>
    <mergeCell ref="F29:G29"/>
    <mergeCell ref="A50:B50"/>
    <mergeCell ref="B32:C32"/>
    <mergeCell ref="B36:D36"/>
    <mergeCell ref="F28:G28"/>
    <mergeCell ref="C28:D28"/>
    <mergeCell ref="C29:D29"/>
    <mergeCell ref="C1:G1"/>
    <mergeCell ref="A5:G5"/>
    <mergeCell ref="C2:G2"/>
    <mergeCell ref="C3:G3"/>
    <mergeCell ref="F36:G36"/>
    <mergeCell ref="A35:G35"/>
    <mergeCell ref="D16:F16"/>
    <mergeCell ref="A6:G6"/>
    <mergeCell ref="A10:C10"/>
    <mergeCell ref="A33:G33"/>
    <mergeCell ref="D7:E7"/>
    <mergeCell ref="D8:E8"/>
    <mergeCell ref="D15:G15"/>
    <mergeCell ref="A13:C15"/>
    <mergeCell ref="D13:G13"/>
    <mergeCell ref="A12:C12"/>
    <mergeCell ref="D12:G12"/>
    <mergeCell ref="D19:G19"/>
    <mergeCell ref="D10:G10"/>
    <mergeCell ref="F50:G50"/>
    <mergeCell ref="A16:C16"/>
    <mergeCell ref="D14:G14"/>
    <mergeCell ref="C50:D50"/>
    <mergeCell ref="B37:D37"/>
    <mergeCell ref="A34:G34"/>
    <mergeCell ref="D21:G21"/>
    <mergeCell ref="D23:G27"/>
  </mergeCells>
  <dataValidations count="5">
    <dataValidation type="list" allowBlank="1" showInputMessage="1" showErrorMessage="1" sqref="D10:G10">
      <formula1>$I$10:$I$12</formula1>
    </dataValidation>
    <dataValidation type="list" allowBlank="1" showInputMessage="1" showErrorMessage="1" sqref="D17:G17">
      <formula1>Clubs</formula1>
    </dataValidation>
    <dataValidation type="list" allowBlank="1" showInputMessage="1" showErrorMessage="1" sqref="D18:G18">
      <formula1>$I$18:$I$19</formula1>
    </dataValidation>
    <dataValidation type="list" allowBlank="1" showInputMessage="1" showErrorMessage="1" sqref="D16:F16">
      <formula1>$M$8:$M$30</formula1>
    </dataValidation>
    <dataValidation type="list" allowBlank="1" showInputMessage="1" showErrorMessage="1" sqref="D19:G19">
      <formula1>$P$4:$P$11</formula1>
    </dataValidation>
  </dataValidations>
  <hyperlinks>
    <hyperlink ref="D8" r:id="rId1" display="secretariat.lbif@free.fr"/>
    <hyperlink ref="D7" r:id="rId2" display="o.tancrez@wanadoo.fr"/>
    <hyperlink ref="F29" r:id="rId3" display="o.tancrez@wanadoo.fr"/>
  </hyperlinks>
  <printOptions/>
  <pageMargins left="0.6692913385826772" right="0.3937007874015748" top="0.1968503937007874" bottom="0" header="0.5118110236220472" footer="0.5118110236220472"/>
  <pageSetup fitToHeight="1" fitToWidth="1" horizontalDpi="600" verticalDpi="600" orientation="portrait" paperSize="9" scale="91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58"/>
  </sheetPr>
  <dimension ref="A1:M58"/>
  <sheetViews>
    <sheetView view="pageBreakPreview" zoomScaleSheetLayoutView="100" zoomScalePageLayoutView="0" workbookViewId="0" topLeftCell="A1">
      <selection activeCell="L12" sqref="L12"/>
    </sheetView>
  </sheetViews>
  <sheetFormatPr defaultColWidth="11.421875" defaultRowHeight="12.75" outlineLevelCol="1"/>
  <cols>
    <col min="1" max="1" width="15.57421875" style="8" bestFit="1" customWidth="1"/>
    <col min="2" max="2" width="11.421875" style="8" customWidth="1"/>
    <col min="3" max="3" width="13.421875" style="8" bestFit="1" customWidth="1"/>
    <col min="4" max="4" width="11.421875" style="8" customWidth="1"/>
    <col min="5" max="5" width="13.421875" style="8" bestFit="1" customWidth="1"/>
    <col min="6" max="7" width="11.421875" style="8" customWidth="1"/>
    <col min="8" max="10" width="11.421875" style="8" hidden="1" customWidth="1" outlineLevel="1"/>
    <col min="11" max="11" width="11.421875" style="8" customWidth="1" collapsed="1"/>
    <col min="12" max="16384" width="11.421875" style="8" customWidth="1"/>
  </cols>
  <sheetData>
    <row r="1" spans="1:7" ht="20.25">
      <c r="A1" s="74"/>
      <c r="B1" s="61"/>
      <c r="C1" s="134" t="s">
        <v>29</v>
      </c>
      <c r="D1" s="134"/>
      <c r="E1" s="134"/>
      <c r="F1" s="134"/>
      <c r="G1" s="134"/>
    </row>
    <row r="2" spans="1:7" ht="20.25">
      <c r="A2" s="62"/>
      <c r="B2" s="62"/>
      <c r="C2" s="136" t="s">
        <v>30</v>
      </c>
      <c r="D2" s="136"/>
      <c r="E2" s="136"/>
      <c r="F2" s="136"/>
      <c r="G2" s="136"/>
    </row>
    <row r="3" spans="1:7" ht="20.25">
      <c r="A3" s="63"/>
      <c r="B3" s="74"/>
      <c r="C3" s="75"/>
      <c r="D3" s="75"/>
      <c r="E3" s="75"/>
      <c r="F3" s="75"/>
      <c r="G3" s="75"/>
    </row>
    <row r="4" spans="1:7" ht="12.75">
      <c r="A4" s="74"/>
      <c r="B4" s="74"/>
      <c r="C4" s="74"/>
      <c r="D4" s="74"/>
      <c r="E4" s="74"/>
      <c r="F4" s="74"/>
      <c r="G4" s="74"/>
    </row>
    <row r="5" spans="1:7" ht="15.75" customHeight="1">
      <c r="A5" s="198" t="s">
        <v>111</v>
      </c>
      <c r="B5" s="198"/>
      <c r="C5" s="198"/>
      <c r="D5" s="198"/>
      <c r="E5" s="198"/>
      <c r="F5" s="198"/>
      <c r="G5" s="198"/>
    </row>
    <row r="6" spans="1:7" ht="15.75" customHeight="1">
      <c r="A6" s="198"/>
      <c r="B6" s="198"/>
      <c r="C6" s="198"/>
      <c r="D6" s="198"/>
      <c r="E6" s="198"/>
      <c r="F6" s="198"/>
      <c r="G6" s="198"/>
    </row>
    <row r="7" spans="1:7" ht="18">
      <c r="A7" s="64"/>
      <c r="B7" s="74"/>
      <c r="C7" s="74"/>
      <c r="D7" s="74"/>
      <c r="E7" s="74"/>
      <c r="F7" s="74"/>
      <c r="G7" s="74"/>
    </row>
    <row r="8" spans="1:9" ht="15">
      <c r="A8" s="125" t="s">
        <v>52</v>
      </c>
      <c r="B8" s="125"/>
      <c r="C8" s="125"/>
      <c r="D8" s="121" t="s">
        <v>34</v>
      </c>
      <c r="E8" s="122"/>
      <c r="F8" s="122"/>
      <c r="G8" s="123"/>
      <c r="I8" s="8" t="s">
        <v>31</v>
      </c>
    </row>
    <row r="9" spans="1:9" ht="9" customHeight="1">
      <c r="A9" s="64"/>
      <c r="B9" s="64"/>
      <c r="C9" s="64"/>
      <c r="D9" s="64"/>
      <c r="E9" s="64"/>
      <c r="F9" s="64"/>
      <c r="G9" s="64"/>
      <c r="I9" s="8" t="s">
        <v>32</v>
      </c>
    </row>
    <row r="10" spans="1:9" ht="15" customHeight="1">
      <c r="A10" s="125" t="s">
        <v>53</v>
      </c>
      <c r="B10" s="125"/>
      <c r="C10" s="125"/>
      <c r="D10" s="145"/>
      <c r="E10" s="145"/>
      <c r="F10" s="145"/>
      <c r="G10" s="145"/>
      <c r="I10" s="8" t="s">
        <v>34</v>
      </c>
    </row>
    <row r="11" spans="1:9" ht="15" customHeight="1">
      <c r="A11" s="125" t="s">
        <v>33</v>
      </c>
      <c r="B11" s="125"/>
      <c r="C11" s="125"/>
      <c r="D11" s="143"/>
      <c r="E11" s="143"/>
      <c r="F11" s="143"/>
      <c r="G11" s="143"/>
      <c r="I11" s="8" t="s">
        <v>35</v>
      </c>
    </row>
    <row r="12" spans="1:7" ht="15" customHeight="1">
      <c r="A12" s="125" t="s">
        <v>33</v>
      </c>
      <c r="B12" s="125"/>
      <c r="C12" s="125"/>
      <c r="D12" s="195"/>
      <c r="E12" s="196"/>
      <c r="F12" s="196"/>
      <c r="G12" s="197"/>
    </row>
    <row r="13" spans="1:9" ht="15">
      <c r="A13" s="125" t="s">
        <v>36</v>
      </c>
      <c r="B13" s="125"/>
      <c r="C13" s="125"/>
      <c r="D13" s="143"/>
      <c r="E13" s="143"/>
      <c r="F13" s="143"/>
      <c r="G13" s="143"/>
      <c r="I13" s="8" t="s">
        <v>424</v>
      </c>
    </row>
    <row r="14" spans="1:9" ht="18" customHeight="1">
      <c r="A14" s="125" t="s">
        <v>37</v>
      </c>
      <c r="B14" s="125"/>
      <c r="C14" s="125"/>
      <c r="D14" s="145"/>
      <c r="E14" s="145"/>
      <c r="F14" s="145"/>
      <c r="G14" s="145"/>
      <c r="I14" s="8" t="s">
        <v>83</v>
      </c>
    </row>
    <row r="15" spans="1:7" ht="15" customHeight="1">
      <c r="A15" s="76"/>
      <c r="B15" s="76"/>
      <c r="C15" s="76"/>
      <c r="D15" s="77"/>
      <c r="E15" s="77"/>
      <c r="F15" s="77"/>
      <c r="G15" s="77"/>
    </row>
    <row r="16" spans="1:7" ht="15" customHeight="1">
      <c r="A16" s="78"/>
      <c r="B16" s="79"/>
      <c r="C16" s="80"/>
      <c r="D16" s="6" t="s">
        <v>38</v>
      </c>
      <c r="E16" s="6" t="s">
        <v>39</v>
      </c>
      <c r="F16" s="6" t="s">
        <v>40</v>
      </c>
      <c r="G16" s="81"/>
    </row>
    <row r="17" spans="1:7" ht="15" customHeight="1">
      <c r="A17" s="193" t="s">
        <v>41</v>
      </c>
      <c r="B17" s="193"/>
      <c r="C17" s="193"/>
      <c r="D17" s="72"/>
      <c r="E17" s="72"/>
      <c r="F17" s="9"/>
      <c r="G17" s="81"/>
    </row>
    <row r="18" spans="1:7" ht="15" customHeight="1">
      <c r="A18" s="79"/>
      <c r="B18" s="79"/>
      <c r="C18" s="79"/>
      <c r="D18" s="81"/>
      <c r="E18" s="81"/>
      <c r="F18" s="81"/>
      <c r="G18" s="81"/>
    </row>
    <row r="19" spans="1:7" ht="15" customHeight="1">
      <c r="A19" s="193" t="s">
        <v>42</v>
      </c>
      <c r="B19" s="193"/>
      <c r="C19" s="193"/>
      <c r="D19" s="193"/>
      <c r="E19" s="193"/>
      <c r="F19" s="193"/>
      <c r="G19" s="193"/>
    </row>
    <row r="20" spans="1:7" ht="15" customHeight="1">
      <c r="A20" s="79"/>
      <c r="B20" s="79"/>
      <c r="C20" s="79"/>
      <c r="D20" s="79"/>
      <c r="E20" s="79"/>
      <c r="F20" s="79"/>
      <c r="G20" s="79"/>
    </row>
    <row r="21" spans="1:7" ht="15">
      <c r="A21" s="65"/>
      <c r="B21" s="79"/>
      <c r="C21" s="80"/>
      <c r="D21" s="6" t="s">
        <v>43</v>
      </c>
      <c r="E21" s="6" t="s">
        <v>44</v>
      </c>
      <c r="F21" s="81"/>
      <c r="G21" s="81"/>
    </row>
    <row r="22" spans="1:7" ht="15">
      <c r="A22" s="194" t="s">
        <v>45</v>
      </c>
      <c r="B22" s="194"/>
      <c r="C22" s="194"/>
      <c r="D22" s="73"/>
      <c r="E22" s="72"/>
      <c r="F22" s="81"/>
      <c r="G22" s="81"/>
    </row>
    <row r="23" spans="1:7" ht="15">
      <c r="A23" s="183" t="s">
        <v>46</v>
      </c>
      <c r="B23" s="183"/>
      <c r="C23" s="183"/>
      <c r="D23" s="73"/>
      <c r="E23" s="72"/>
      <c r="F23" s="81"/>
      <c r="G23" s="81"/>
    </row>
    <row r="24" spans="1:7" ht="15">
      <c r="A24" s="183" t="s">
        <v>47</v>
      </c>
      <c r="B24" s="183"/>
      <c r="C24" s="183"/>
      <c r="D24" s="73"/>
      <c r="E24" s="73"/>
      <c r="F24" s="81"/>
      <c r="G24" s="81"/>
    </row>
    <row r="25" spans="1:7" ht="15">
      <c r="A25" s="183" t="s">
        <v>48</v>
      </c>
      <c r="B25" s="183"/>
      <c r="C25" s="183"/>
      <c r="D25" s="73"/>
      <c r="E25" s="73"/>
      <c r="F25" s="81"/>
      <c r="G25" s="81"/>
    </row>
    <row r="26" spans="1:7" ht="15">
      <c r="A26" s="183" t="s">
        <v>49</v>
      </c>
      <c r="B26" s="183"/>
      <c r="C26" s="183"/>
      <c r="D26" s="73"/>
      <c r="E26" s="73"/>
      <c r="F26" s="81"/>
      <c r="G26" s="81"/>
    </row>
    <row r="27" spans="1:7" ht="15">
      <c r="A27" s="183" t="s">
        <v>50</v>
      </c>
      <c r="B27" s="183"/>
      <c r="C27" s="183"/>
      <c r="D27" s="73"/>
      <c r="E27" s="73"/>
      <c r="F27" s="81"/>
      <c r="G27" s="81"/>
    </row>
    <row r="28" spans="1:7" ht="15">
      <c r="A28" s="74"/>
      <c r="B28" s="74"/>
      <c r="C28" s="74"/>
      <c r="D28" s="65"/>
      <c r="E28" s="65"/>
      <c r="F28" s="82"/>
      <c r="G28" s="81"/>
    </row>
    <row r="29" spans="1:12" ht="15" customHeight="1">
      <c r="A29" s="184"/>
      <c r="B29" s="185"/>
      <c r="C29" s="186"/>
      <c r="D29" s="65"/>
      <c r="E29" s="184"/>
      <c r="F29" s="185"/>
      <c r="G29" s="186"/>
      <c r="H29" s="10"/>
      <c r="J29" s="10"/>
      <c r="K29" s="10"/>
      <c r="L29" s="10"/>
    </row>
    <row r="30" spans="1:12" ht="15" customHeight="1">
      <c r="A30" s="187"/>
      <c r="B30" s="188"/>
      <c r="C30" s="189"/>
      <c r="D30" s="83"/>
      <c r="E30" s="187"/>
      <c r="F30" s="188"/>
      <c r="G30" s="189"/>
      <c r="H30" s="10"/>
      <c r="I30" s="10"/>
      <c r="J30" s="10"/>
      <c r="K30" s="10"/>
      <c r="L30" s="10"/>
    </row>
    <row r="31" spans="1:12" ht="15" customHeight="1">
      <c r="A31" s="187"/>
      <c r="B31" s="188"/>
      <c r="C31" s="189"/>
      <c r="D31" s="84"/>
      <c r="E31" s="187"/>
      <c r="F31" s="188"/>
      <c r="G31" s="189"/>
      <c r="H31" s="10"/>
      <c r="I31" s="10"/>
      <c r="J31" s="10"/>
      <c r="K31" s="10"/>
      <c r="L31" s="10"/>
    </row>
    <row r="32" spans="1:12" ht="15" customHeight="1">
      <c r="A32" s="187"/>
      <c r="B32" s="188"/>
      <c r="C32" s="189"/>
      <c r="D32" s="79"/>
      <c r="E32" s="187"/>
      <c r="F32" s="188"/>
      <c r="G32" s="189"/>
      <c r="H32" s="10"/>
      <c r="I32" s="10"/>
      <c r="J32" s="10"/>
      <c r="K32" s="10"/>
      <c r="L32" s="10"/>
    </row>
    <row r="33" spans="1:12" ht="15" customHeight="1">
      <c r="A33" s="187"/>
      <c r="B33" s="188"/>
      <c r="C33" s="189"/>
      <c r="D33" s="85"/>
      <c r="E33" s="187"/>
      <c r="F33" s="188"/>
      <c r="G33" s="189"/>
      <c r="H33" s="11"/>
      <c r="I33" s="10"/>
      <c r="J33" s="10"/>
      <c r="K33" s="10"/>
      <c r="L33" s="10"/>
    </row>
    <row r="34" spans="1:12" ht="15" customHeight="1">
      <c r="A34" s="187"/>
      <c r="B34" s="188"/>
      <c r="C34" s="189"/>
      <c r="D34" s="85"/>
      <c r="E34" s="187"/>
      <c r="F34" s="188"/>
      <c r="G34" s="189"/>
      <c r="H34" s="11"/>
      <c r="I34" s="10"/>
      <c r="J34" s="10"/>
      <c r="K34" s="10"/>
      <c r="L34" s="10"/>
    </row>
    <row r="35" spans="1:12" ht="15" customHeight="1">
      <c r="A35" s="190"/>
      <c r="B35" s="191"/>
      <c r="C35" s="192"/>
      <c r="D35" s="86"/>
      <c r="E35" s="190"/>
      <c r="F35" s="191"/>
      <c r="G35" s="192"/>
      <c r="H35" s="11"/>
      <c r="I35" s="10"/>
      <c r="J35" s="10"/>
      <c r="K35" s="10"/>
      <c r="L35" s="10"/>
    </row>
    <row r="36" spans="1:12" ht="15" customHeight="1">
      <c r="A36" s="148" t="s">
        <v>51</v>
      </c>
      <c r="B36" s="148"/>
      <c r="C36" s="148"/>
      <c r="D36" s="87"/>
      <c r="E36" s="182" t="s">
        <v>54</v>
      </c>
      <c r="F36" s="182"/>
      <c r="G36" s="182"/>
      <c r="H36" s="11"/>
      <c r="I36" s="10"/>
      <c r="J36" s="10"/>
      <c r="K36" s="10"/>
      <c r="L36" s="12"/>
    </row>
    <row r="37" spans="1:12" ht="15" customHeight="1">
      <c r="A37" s="184"/>
      <c r="B37" s="185"/>
      <c r="C37" s="186"/>
      <c r="D37" s="88"/>
      <c r="E37" s="184"/>
      <c r="F37" s="185"/>
      <c r="G37" s="186"/>
      <c r="H37" s="11"/>
      <c r="I37" s="10"/>
      <c r="J37" s="10"/>
      <c r="K37" s="10"/>
      <c r="L37" s="12"/>
    </row>
    <row r="38" spans="1:12" ht="15" customHeight="1">
      <c r="A38" s="187"/>
      <c r="B38" s="188"/>
      <c r="C38" s="189"/>
      <c r="D38" s="88"/>
      <c r="E38" s="187"/>
      <c r="F38" s="188"/>
      <c r="G38" s="189"/>
      <c r="H38" s="11"/>
      <c r="I38" s="10"/>
      <c r="J38" s="10"/>
      <c r="K38" s="10"/>
      <c r="L38" s="10"/>
    </row>
    <row r="39" spans="1:12" ht="15" customHeight="1">
      <c r="A39" s="187"/>
      <c r="B39" s="188"/>
      <c r="C39" s="189"/>
      <c r="D39" s="88"/>
      <c r="E39" s="187"/>
      <c r="F39" s="188"/>
      <c r="G39" s="189"/>
      <c r="H39" s="11"/>
      <c r="I39" s="10"/>
      <c r="J39" s="10"/>
      <c r="K39" s="10"/>
      <c r="L39" s="10"/>
    </row>
    <row r="40" spans="1:12" ht="15" customHeight="1">
      <c r="A40" s="187"/>
      <c r="B40" s="188"/>
      <c r="C40" s="189"/>
      <c r="D40" s="88"/>
      <c r="E40" s="187"/>
      <c r="F40" s="188"/>
      <c r="G40" s="189"/>
      <c r="H40" s="10"/>
      <c r="I40" s="10"/>
      <c r="J40" s="10"/>
      <c r="K40" s="10"/>
      <c r="L40" s="10"/>
    </row>
    <row r="41" spans="1:12" ht="15" customHeight="1">
      <c r="A41" s="187"/>
      <c r="B41" s="188"/>
      <c r="C41" s="189"/>
      <c r="D41" s="88"/>
      <c r="E41" s="187"/>
      <c r="F41" s="188"/>
      <c r="G41" s="189"/>
      <c r="H41" s="10"/>
      <c r="I41" s="10"/>
      <c r="J41" s="10"/>
      <c r="K41" s="10"/>
      <c r="L41" s="10"/>
    </row>
    <row r="42" spans="1:12" ht="15" customHeight="1">
      <c r="A42" s="187"/>
      <c r="B42" s="188"/>
      <c r="C42" s="189"/>
      <c r="D42" s="88"/>
      <c r="E42" s="187"/>
      <c r="F42" s="188"/>
      <c r="G42" s="189"/>
      <c r="H42" s="10"/>
      <c r="I42" s="10"/>
      <c r="J42" s="10"/>
      <c r="K42" s="10"/>
      <c r="L42" s="10"/>
    </row>
    <row r="43" spans="1:12" ht="15" customHeight="1">
      <c r="A43" s="190"/>
      <c r="B43" s="191"/>
      <c r="C43" s="192"/>
      <c r="D43" s="88"/>
      <c r="E43" s="190"/>
      <c r="F43" s="191"/>
      <c r="G43" s="192"/>
      <c r="H43" s="10"/>
      <c r="I43" s="10"/>
      <c r="J43" s="10"/>
      <c r="K43" s="10"/>
      <c r="L43" s="10"/>
    </row>
    <row r="44" spans="1:12" ht="15" customHeight="1">
      <c r="A44" s="182" t="s">
        <v>57</v>
      </c>
      <c r="B44" s="182"/>
      <c r="C44" s="182"/>
      <c r="D44" s="88"/>
      <c r="E44" s="182" t="s">
        <v>58</v>
      </c>
      <c r="F44" s="182"/>
      <c r="G44" s="182"/>
      <c r="H44" s="10"/>
      <c r="I44" s="10"/>
      <c r="J44" s="10"/>
      <c r="K44" s="10"/>
      <c r="L44" s="10"/>
    </row>
    <row r="45" spans="1:12" ht="15" customHeight="1">
      <c r="A45" s="184"/>
      <c r="B45" s="185"/>
      <c r="C45" s="186"/>
      <c r="D45" s="88"/>
      <c r="E45" s="184"/>
      <c r="F45" s="185"/>
      <c r="G45" s="186"/>
      <c r="H45" s="10"/>
      <c r="I45" s="10"/>
      <c r="J45" s="10"/>
      <c r="K45" s="10"/>
      <c r="L45" s="10"/>
    </row>
    <row r="46" spans="1:12" ht="15" customHeight="1">
      <c r="A46" s="187"/>
      <c r="B46" s="188"/>
      <c r="C46" s="189"/>
      <c r="D46" s="88"/>
      <c r="E46" s="187"/>
      <c r="F46" s="188"/>
      <c r="G46" s="189"/>
      <c r="H46" s="10"/>
      <c r="I46" s="10"/>
      <c r="J46" s="10"/>
      <c r="K46" s="10"/>
      <c r="L46" s="10"/>
    </row>
    <row r="47" spans="1:12" ht="15" customHeight="1">
      <c r="A47" s="187"/>
      <c r="B47" s="188"/>
      <c r="C47" s="189"/>
      <c r="D47" s="88"/>
      <c r="E47" s="187"/>
      <c r="F47" s="188"/>
      <c r="G47" s="189"/>
      <c r="H47" s="10"/>
      <c r="I47" s="10"/>
      <c r="J47" s="10"/>
      <c r="K47" s="10"/>
      <c r="L47" s="10"/>
    </row>
    <row r="48" spans="1:13" ht="15" customHeight="1">
      <c r="A48" s="187"/>
      <c r="B48" s="188"/>
      <c r="C48" s="189"/>
      <c r="D48" s="88"/>
      <c r="E48" s="187"/>
      <c r="F48" s="188"/>
      <c r="G48" s="189"/>
      <c r="H48" s="10"/>
      <c r="I48" s="10"/>
      <c r="J48" s="10"/>
      <c r="K48" s="10"/>
      <c r="L48" s="10"/>
      <c r="M48" s="10"/>
    </row>
    <row r="49" spans="1:12" ht="15" customHeight="1">
      <c r="A49" s="187"/>
      <c r="B49" s="188"/>
      <c r="C49" s="189"/>
      <c r="D49" s="88"/>
      <c r="E49" s="187"/>
      <c r="F49" s="188"/>
      <c r="G49" s="189"/>
      <c r="H49" s="10"/>
      <c r="I49" s="10"/>
      <c r="J49" s="10"/>
      <c r="K49" s="10"/>
      <c r="L49" s="10"/>
    </row>
    <row r="50" spans="1:9" ht="15" customHeight="1">
      <c r="A50" s="187"/>
      <c r="B50" s="188"/>
      <c r="C50" s="189"/>
      <c r="D50" s="89"/>
      <c r="E50" s="187"/>
      <c r="F50" s="188"/>
      <c r="G50" s="189"/>
      <c r="I50" s="10"/>
    </row>
    <row r="51" spans="1:7" ht="15" customHeight="1">
      <c r="A51" s="190"/>
      <c r="B51" s="191"/>
      <c r="C51" s="192"/>
      <c r="D51" s="26"/>
      <c r="E51" s="190"/>
      <c r="F51" s="191"/>
      <c r="G51" s="192"/>
    </row>
    <row r="52" spans="1:7" ht="15" customHeight="1">
      <c r="A52" s="182" t="s">
        <v>56</v>
      </c>
      <c r="B52" s="182"/>
      <c r="C52" s="182"/>
      <c r="D52" s="71"/>
      <c r="E52" s="182" t="s">
        <v>55</v>
      </c>
      <c r="F52" s="182"/>
      <c r="G52" s="182"/>
    </row>
    <row r="53" spans="1:7" ht="15" customHeight="1">
      <c r="A53" s="13"/>
      <c r="B53" s="13"/>
      <c r="C53" s="13"/>
      <c r="D53" s="13"/>
      <c r="E53" s="13"/>
      <c r="F53" s="13"/>
      <c r="G53" s="13"/>
    </row>
    <row r="54" spans="1:7" ht="15" customHeight="1">
      <c r="A54" s="13"/>
      <c r="B54" s="13"/>
      <c r="C54" s="13"/>
      <c r="D54" s="13"/>
      <c r="E54" s="13"/>
      <c r="F54" s="13"/>
      <c r="G54" s="13"/>
    </row>
    <row r="55" ht="15" customHeight="1"/>
    <row r="56" ht="15" customHeight="1"/>
    <row r="57" ht="15" customHeight="1">
      <c r="A57" s="10"/>
    </row>
    <row r="58" ht="15" customHeight="1">
      <c r="A58" s="14"/>
    </row>
    <row r="59" ht="15" customHeight="1"/>
    <row r="60" ht="15" customHeight="1"/>
    <row r="61" ht="15" customHeight="1"/>
    <row r="62" ht="15" customHeight="1"/>
  </sheetData>
  <sheetProtection/>
  <mergeCells count="35">
    <mergeCell ref="C1:G1"/>
    <mergeCell ref="C2:G2"/>
    <mergeCell ref="A8:C8"/>
    <mergeCell ref="D8:G8"/>
    <mergeCell ref="A5:G6"/>
    <mergeCell ref="D10:G10"/>
    <mergeCell ref="D11:G11"/>
    <mergeCell ref="A13:C13"/>
    <mergeCell ref="D13:G13"/>
    <mergeCell ref="A10:C10"/>
    <mergeCell ref="A11:C11"/>
    <mergeCell ref="A14:C14"/>
    <mergeCell ref="D14:G14"/>
    <mergeCell ref="A12:C12"/>
    <mergeCell ref="D12:G12"/>
    <mergeCell ref="E37:G43"/>
    <mergeCell ref="E45:G51"/>
    <mergeCell ref="A36:C36"/>
    <mergeCell ref="E36:G36"/>
    <mergeCell ref="A17:C17"/>
    <mergeCell ref="A19:G19"/>
    <mergeCell ref="A22:C22"/>
    <mergeCell ref="A23:C23"/>
    <mergeCell ref="A24:C24"/>
    <mergeCell ref="A25:C25"/>
    <mergeCell ref="E44:G44"/>
    <mergeCell ref="A44:C44"/>
    <mergeCell ref="A26:C26"/>
    <mergeCell ref="A27:C27"/>
    <mergeCell ref="A52:C52"/>
    <mergeCell ref="E52:G52"/>
    <mergeCell ref="A29:C35"/>
    <mergeCell ref="A37:C43"/>
    <mergeCell ref="A45:C51"/>
    <mergeCell ref="E29:G35"/>
  </mergeCells>
  <dataValidations count="1">
    <dataValidation type="list" allowBlank="1" showInputMessage="1" showErrorMessage="1" sqref="D8:G8">
      <formula1>$I$8:$I$14</formula1>
    </dataValidation>
  </dataValidations>
  <printOptions/>
  <pageMargins left="0.6692913385826772" right="0.3937007874015748" top="0.1968503937007874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A1"/>
  <sheetViews>
    <sheetView zoomScalePageLayoutView="0" workbookViewId="0" topLeftCell="A1">
      <selection activeCell="A29" sqref="A29:G35"/>
    </sheetView>
  </sheetViews>
  <sheetFormatPr defaultColWidth="11.421875" defaultRowHeight="12.75"/>
  <sheetData>
    <row r="1" ht="12.75">
      <c r="A1" t="s">
        <v>112</v>
      </c>
    </row>
  </sheetData>
  <sheetProtection/>
  <printOptions/>
  <pageMargins left="0" right="0" top="0" bottom="0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58"/>
    <pageSetUpPr fitToPage="1"/>
  </sheetPr>
  <dimension ref="A1:I44"/>
  <sheetViews>
    <sheetView view="pageBreakPreview" zoomScaleSheetLayoutView="100" zoomScalePageLayoutView="0" workbookViewId="0" topLeftCell="A4">
      <selection activeCell="J22" sqref="J22"/>
    </sheetView>
  </sheetViews>
  <sheetFormatPr defaultColWidth="11.421875" defaultRowHeight="12.75"/>
  <cols>
    <col min="1" max="1" width="15.57421875" style="8" bestFit="1" customWidth="1"/>
    <col min="2" max="2" width="11.421875" style="8" customWidth="1"/>
    <col min="3" max="3" width="13.421875" style="8" bestFit="1" customWidth="1"/>
    <col min="4" max="4" width="10.28125" style="8" customWidth="1"/>
    <col min="5" max="5" width="14.7109375" style="8" bestFit="1" customWidth="1"/>
    <col min="6" max="6" width="13.7109375" style="8" customWidth="1"/>
    <col min="7" max="7" width="12.57421875" style="8" customWidth="1"/>
    <col min="8" max="16384" width="11.421875" style="8" customWidth="1"/>
  </cols>
  <sheetData>
    <row r="1" spans="1:7" ht="20.25">
      <c r="A1" s="74"/>
      <c r="B1" s="61"/>
      <c r="C1" s="134" t="s">
        <v>82</v>
      </c>
      <c r="D1" s="134"/>
      <c r="E1" s="134"/>
      <c r="F1" s="134"/>
      <c r="G1" s="134"/>
    </row>
    <row r="2" spans="1:7" ht="20.25">
      <c r="A2" s="62"/>
      <c r="B2" s="62"/>
      <c r="C2" s="136" t="s">
        <v>13</v>
      </c>
      <c r="D2" s="136"/>
      <c r="E2" s="136"/>
      <c r="F2" s="136"/>
      <c r="G2" s="136"/>
    </row>
    <row r="3" spans="1:7" ht="20.25">
      <c r="A3" s="63"/>
      <c r="B3" s="74"/>
      <c r="C3" s="136" t="s">
        <v>464</v>
      </c>
      <c r="D3" s="136"/>
      <c r="E3" s="136"/>
      <c r="F3" s="136"/>
      <c r="G3" s="136"/>
    </row>
    <row r="4" spans="1:7" ht="12.75">
      <c r="A4" s="74"/>
      <c r="B4" s="74"/>
      <c r="C4" s="74"/>
      <c r="D4" s="74"/>
      <c r="E4" s="74"/>
      <c r="F4" s="74"/>
      <c r="G4" s="74"/>
    </row>
    <row r="5" spans="1:7" ht="15.75">
      <c r="A5" s="135" t="s">
        <v>459</v>
      </c>
      <c r="B5" s="135"/>
      <c r="C5" s="135"/>
      <c r="D5" s="135"/>
      <c r="E5" s="135"/>
      <c r="F5" s="135"/>
      <c r="G5" s="135"/>
    </row>
    <row r="6" spans="1:7" ht="15.75">
      <c r="A6" s="135" t="s">
        <v>113</v>
      </c>
      <c r="B6" s="135"/>
      <c r="C6" s="135"/>
      <c r="D6" s="135"/>
      <c r="E6" s="135"/>
      <c r="F6" s="135"/>
      <c r="G6" s="135"/>
    </row>
    <row r="7" spans="1:7" ht="13.5" customHeight="1">
      <c r="A7" s="22" t="s">
        <v>452</v>
      </c>
      <c r="B7" s="22"/>
      <c r="C7" s="23"/>
      <c r="D7" s="132" t="s">
        <v>451</v>
      </c>
      <c r="E7" s="133"/>
      <c r="F7" s="116" t="s">
        <v>488</v>
      </c>
      <c r="G7" s="24"/>
    </row>
    <row r="8" spans="1:7" ht="13.5" customHeight="1">
      <c r="A8" s="22" t="s">
        <v>453</v>
      </c>
      <c r="B8" s="22"/>
      <c r="C8" s="22"/>
      <c r="D8" s="132" t="s">
        <v>426</v>
      </c>
      <c r="E8" s="133"/>
      <c r="F8" s="22"/>
      <c r="G8" s="22"/>
    </row>
    <row r="9" spans="1:7" ht="13.5" customHeight="1">
      <c r="A9" s="67"/>
      <c r="B9" s="67"/>
      <c r="C9" s="67"/>
      <c r="D9" s="90"/>
      <c r="E9" s="223"/>
      <c r="F9" s="223"/>
      <c r="G9" s="223"/>
    </row>
    <row r="10" spans="1:7" ht="13.5" customHeight="1">
      <c r="A10" s="64"/>
      <c r="B10" s="74"/>
      <c r="C10" s="74"/>
      <c r="D10" s="74"/>
      <c r="E10" s="205"/>
      <c r="F10" s="205"/>
      <c r="G10" s="205"/>
    </row>
    <row r="11" spans="1:7" ht="13.5" customHeight="1">
      <c r="A11" s="64"/>
      <c r="B11" s="74"/>
      <c r="C11" s="74"/>
      <c r="D11" s="74"/>
      <c r="E11" s="218"/>
      <c r="F11" s="218"/>
      <c r="G11" s="218"/>
    </row>
    <row r="12" spans="1:7" ht="15">
      <c r="A12" s="125" t="s">
        <v>8</v>
      </c>
      <c r="B12" s="125"/>
      <c r="C12" s="125"/>
      <c r="D12" s="206" t="str">
        <f>'Demande Préalable'!D10:G10</f>
        <v>Association</v>
      </c>
      <c r="E12" s="207"/>
      <c r="F12" s="207"/>
      <c r="G12" s="208"/>
    </row>
    <row r="13" spans="1:7" ht="9" customHeight="1">
      <c r="A13" s="64"/>
      <c r="B13" s="64"/>
      <c r="C13" s="64"/>
      <c r="D13" s="64"/>
      <c r="E13" s="64"/>
      <c r="F13" s="64"/>
      <c r="G13" s="64"/>
    </row>
    <row r="14" spans="1:7" ht="15">
      <c r="A14" s="125" t="s">
        <v>9</v>
      </c>
      <c r="B14" s="125"/>
      <c r="C14" s="125"/>
      <c r="D14" s="126">
        <f>'Demande Préalable'!D12:G12</f>
      </c>
      <c r="E14" s="126"/>
      <c r="F14" s="126"/>
      <c r="G14" s="126"/>
    </row>
    <row r="15" spans="1:7" ht="14.25">
      <c r="A15" s="125" t="s">
        <v>17</v>
      </c>
      <c r="B15" s="125"/>
      <c r="C15" s="125"/>
      <c r="D15" s="206">
        <f>'Demande Préalable'!D13:G13</f>
      </c>
      <c r="E15" s="207"/>
      <c r="F15" s="207"/>
      <c r="G15" s="208"/>
    </row>
    <row r="16" spans="1:7" ht="14.25">
      <c r="A16" s="125"/>
      <c r="B16" s="125"/>
      <c r="C16" s="125"/>
      <c r="D16" s="206">
        <f>'Demande Préalable'!D14:G14</f>
      </c>
      <c r="E16" s="207"/>
      <c r="F16" s="207"/>
      <c r="G16" s="208"/>
    </row>
    <row r="17" spans="1:7" ht="18" customHeight="1">
      <c r="A17" s="125"/>
      <c r="B17" s="125"/>
      <c r="C17" s="125"/>
      <c r="D17" s="206">
        <f>'Demande Préalable'!D15:G15</f>
      </c>
      <c r="E17" s="207"/>
      <c r="F17" s="207"/>
      <c r="G17" s="208"/>
    </row>
    <row r="18" spans="1:7" ht="18" customHeight="1">
      <c r="A18" s="125" t="s">
        <v>59</v>
      </c>
      <c r="B18" s="125"/>
      <c r="C18" s="125"/>
      <c r="D18" s="199" t="str">
        <f>'Demande Préalable'!D16:F16</f>
        <v> ILE DE FRANCE </v>
      </c>
      <c r="E18" s="199"/>
      <c r="F18" s="199"/>
      <c r="G18" s="25">
        <f>'Demande Préalable'!G16</f>
        <v>9</v>
      </c>
    </row>
    <row r="19" spans="1:7" ht="18" customHeight="1">
      <c r="A19" s="125" t="s">
        <v>16</v>
      </c>
      <c r="B19" s="125"/>
      <c r="C19" s="125"/>
      <c r="D19" s="199">
        <f>'Demande Préalable'!D17:G17</f>
        <v>0</v>
      </c>
      <c r="E19" s="199"/>
      <c r="F19" s="199"/>
      <c r="G19" s="199"/>
    </row>
    <row r="20" spans="1:7" ht="18" customHeight="1">
      <c r="A20" s="219" t="s">
        <v>22</v>
      </c>
      <c r="B20" s="219"/>
      <c r="C20" s="219"/>
      <c r="D20" s="220" t="str">
        <f>'Demande Préalable'!$D$18</f>
        <v>Tournoi Régional Blackball : Gymnase</v>
      </c>
      <c r="E20" s="221"/>
      <c r="F20" s="221"/>
      <c r="G20" s="222"/>
    </row>
    <row r="21" spans="1:7" ht="15" customHeight="1">
      <c r="A21" s="219"/>
      <c r="B21" s="219"/>
      <c r="C21" s="219"/>
      <c r="D21" s="209" t="str">
        <f>'Demande Préalable'!$D$20</f>
        <v>TR1 Tournoi Promotion</v>
      </c>
      <c r="E21" s="209"/>
      <c r="F21" s="209"/>
      <c r="G21" s="209"/>
    </row>
    <row r="22" spans="1:7" ht="15" customHeight="1">
      <c r="A22" s="219"/>
      <c r="B22" s="219"/>
      <c r="C22" s="219"/>
      <c r="D22" s="209" t="str">
        <f>'Demande Préalable'!$D$21</f>
        <v>TR1 N2 / VET / FEM / JEUNE </v>
      </c>
      <c r="E22" s="209"/>
      <c r="F22" s="209"/>
      <c r="G22" s="209"/>
    </row>
    <row r="23" spans="1:7" ht="15" customHeight="1">
      <c r="A23" s="219"/>
      <c r="B23" s="219"/>
      <c r="C23" s="219"/>
      <c r="D23" s="209" t="str">
        <f>'Demande Préalable'!$D$22</f>
        <v>-</v>
      </c>
      <c r="E23" s="209"/>
      <c r="F23" s="209"/>
      <c r="G23" s="209"/>
    </row>
    <row r="24" spans="1:7" ht="14.25" customHeight="1">
      <c r="A24" s="105" t="s">
        <v>24</v>
      </c>
      <c r="B24" s="113" t="s">
        <v>445</v>
      </c>
      <c r="C24" s="176" t="s">
        <v>20</v>
      </c>
      <c r="D24" s="211">
        <f>IF('Demande Préalable'!$D$23="","",'Demande Préalable'!$D$23)</f>
      </c>
      <c r="E24" s="212"/>
      <c r="F24" s="212"/>
      <c r="G24" s="213"/>
    </row>
    <row r="25" spans="1:9" ht="15">
      <c r="A25" s="107">
        <f>'Demande Préalable'!$A$24</f>
        <v>43022</v>
      </c>
      <c r="B25" s="117">
        <f>'Demande Préalable'!$B$24</f>
        <v>43022</v>
      </c>
      <c r="C25" s="177"/>
      <c r="D25" s="214"/>
      <c r="E25" s="148"/>
      <c r="F25" s="148"/>
      <c r="G25" s="215"/>
      <c r="I25" s="109"/>
    </row>
    <row r="26" spans="1:7" ht="12.75" customHeight="1">
      <c r="A26" s="165" t="s">
        <v>458</v>
      </c>
      <c r="B26" s="210"/>
      <c r="C26" s="177"/>
      <c r="D26" s="214"/>
      <c r="E26" s="148"/>
      <c r="F26" s="148"/>
      <c r="G26" s="215"/>
    </row>
    <row r="27" spans="1:9" ht="15">
      <c r="A27" s="107">
        <f>'Demande Préalable'!$A$26</f>
        <v>43023</v>
      </c>
      <c r="B27" s="117">
        <f>'Demande Préalable'!$B$26</f>
        <v>43023</v>
      </c>
      <c r="C27" s="177"/>
      <c r="D27" s="214"/>
      <c r="E27" s="148"/>
      <c r="F27" s="148"/>
      <c r="G27" s="215"/>
      <c r="I27" s="108"/>
    </row>
    <row r="28" spans="1:9" ht="15">
      <c r="A28" s="107" t="str">
        <f>'Demande Préalable'!$A$27</f>
        <v>-</v>
      </c>
      <c r="B28" s="117" t="str">
        <f>'Demande Préalable'!$B$27</f>
        <v>-</v>
      </c>
      <c r="C28" s="178"/>
      <c r="D28" s="216"/>
      <c r="E28" s="150"/>
      <c r="F28" s="150"/>
      <c r="G28" s="217"/>
      <c r="I28" s="108"/>
    </row>
    <row r="29" spans="1:7" ht="15">
      <c r="A29" s="65"/>
      <c r="B29" s="65"/>
      <c r="C29" s="150" t="s">
        <v>25</v>
      </c>
      <c r="D29" s="150"/>
      <c r="E29" s="112" t="s">
        <v>28</v>
      </c>
      <c r="F29" s="148" t="s">
        <v>21</v>
      </c>
      <c r="G29" s="148"/>
    </row>
    <row r="30" spans="1:7" ht="12" customHeight="1">
      <c r="A30" s="179" t="s">
        <v>26</v>
      </c>
      <c r="B30" s="180"/>
      <c r="C30" s="200" t="str">
        <f>'Demande Préalable'!C29:D29</f>
        <v>Olivier TANCREZ</v>
      </c>
      <c r="D30" s="200"/>
      <c r="E30" s="7">
        <f>'Demande Préalable'!E29</f>
        <v>608997228</v>
      </c>
      <c r="F30" s="201" t="str">
        <f>'Demande Préalable'!F29:G29</f>
        <v>o.tancrez@wanadoo.fr</v>
      </c>
      <c r="G30" s="202"/>
    </row>
    <row r="31" spans="1:7" ht="15">
      <c r="A31" s="179" t="s">
        <v>27</v>
      </c>
      <c r="B31" s="180"/>
      <c r="C31" s="200">
        <f>'Demande Préalable'!C30:D30</f>
        <v>0</v>
      </c>
      <c r="D31" s="200"/>
      <c r="E31" s="7">
        <f>'Demande Préalable'!E30</f>
        <v>0</v>
      </c>
      <c r="F31" s="201">
        <f>'Demande Préalable'!F30:G30</f>
        <v>0</v>
      </c>
      <c r="G31" s="202"/>
    </row>
    <row r="32" spans="1:7" ht="15" customHeight="1">
      <c r="A32" s="74"/>
      <c r="B32" s="74"/>
      <c r="C32" s="74"/>
      <c r="D32" s="91"/>
      <c r="E32" s="91"/>
      <c r="F32" s="74"/>
      <c r="G32" s="74"/>
    </row>
    <row r="33" spans="1:7" ht="15" customHeight="1">
      <c r="A33" s="67" t="s">
        <v>18</v>
      </c>
      <c r="B33" s="147">
        <f>$C$31</f>
        <v>0</v>
      </c>
      <c r="C33" s="147"/>
      <c r="D33" s="67" t="s">
        <v>19</v>
      </c>
      <c r="E33" s="67"/>
      <c r="F33" s="68"/>
      <c r="G33" s="67"/>
    </row>
    <row r="34" spans="1:7" ht="30" customHeight="1">
      <c r="A34" s="141" t="s">
        <v>427</v>
      </c>
      <c r="B34" s="141"/>
      <c r="C34" s="141"/>
      <c r="D34" s="141"/>
      <c r="E34" s="141"/>
      <c r="F34" s="141"/>
      <c r="G34" s="141"/>
    </row>
    <row r="35" spans="1:7" ht="43.5" customHeight="1">
      <c r="A35" s="141" t="s">
        <v>449</v>
      </c>
      <c r="B35" s="141"/>
      <c r="C35" s="141"/>
      <c r="D35" s="141"/>
      <c r="E35" s="141"/>
      <c r="F35" s="141"/>
      <c r="G35" s="141"/>
    </row>
    <row r="36" spans="1:7" ht="31.5" customHeight="1">
      <c r="A36" s="203" t="s">
        <v>450</v>
      </c>
      <c r="B36" s="203"/>
      <c r="C36" s="203"/>
      <c r="D36" s="203"/>
      <c r="E36" s="203"/>
      <c r="F36" s="203"/>
      <c r="G36" s="203"/>
    </row>
    <row r="37" spans="1:7" ht="14.25" customHeight="1">
      <c r="A37" s="110"/>
      <c r="B37" s="110"/>
      <c r="C37" s="110"/>
      <c r="D37" s="110"/>
      <c r="E37" s="110"/>
      <c r="F37" s="110"/>
      <c r="G37" s="110"/>
    </row>
    <row r="38" spans="1:7" ht="15">
      <c r="A38" s="92" t="s">
        <v>4</v>
      </c>
      <c r="B38" s="127" t="e">
        <f>IF(D19="","",VLOOKUP(D19,CLUBS!$A$3:$J$80,7,FALSE))</f>
        <v>#N/A</v>
      </c>
      <c r="C38" s="127"/>
      <c r="D38" s="127"/>
      <c r="E38" s="92" t="s">
        <v>2</v>
      </c>
      <c r="F38" s="204"/>
      <c r="G38" s="204"/>
    </row>
    <row r="39" spans="1:7" ht="15" customHeight="1">
      <c r="A39" s="92" t="s">
        <v>0</v>
      </c>
      <c r="B39" s="127">
        <f>C31</f>
        <v>0</v>
      </c>
      <c r="C39" s="127"/>
      <c r="D39" s="127"/>
      <c r="E39" s="70" t="s">
        <v>3</v>
      </c>
      <c r="F39" s="26"/>
      <c r="G39" s="26"/>
    </row>
    <row r="40" spans="1:7" ht="15">
      <c r="A40" s="74"/>
      <c r="B40" s="71"/>
      <c r="C40" s="71"/>
      <c r="D40" s="71"/>
      <c r="E40" s="74"/>
      <c r="F40" s="27"/>
      <c r="G40" s="27"/>
    </row>
    <row r="41" spans="1:7" ht="39" customHeight="1">
      <c r="A41" s="146"/>
      <c r="B41" s="146"/>
      <c r="C41" s="26"/>
      <c r="D41" s="26"/>
      <c r="E41" s="70"/>
      <c r="F41" s="28"/>
      <c r="G41" s="28"/>
    </row>
    <row r="42" spans="2:7" ht="15">
      <c r="B42" s="3"/>
      <c r="C42" s="3"/>
      <c r="D42" s="3"/>
      <c r="F42" s="1"/>
      <c r="G42" s="1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</sheetData>
  <sheetProtection/>
  <mergeCells count="46">
    <mergeCell ref="D7:E7"/>
    <mergeCell ref="D8:E8"/>
    <mergeCell ref="D23:G23"/>
    <mergeCell ref="A20:C23"/>
    <mergeCell ref="D20:G20"/>
    <mergeCell ref="D22:G22"/>
    <mergeCell ref="D15:G15"/>
    <mergeCell ref="A14:C14"/>
    <mergeCell ref="D14:G14"/>
    <mergeCell ref="E9:G9"/>
    <mergeCell ref="A26:B26"/>
    <mergeCell ref="D24:G28"/>
    <mergeCell ref="C1:G1"/>
    <mergeCell ref="C2:G2"/>
    <mergeCell ref="C3:G3"/>
    <mergeCell ref="A5:G5"/>
    <mergeCell ref="E11:G11"/>
    <mergeCell ref="A12:C12"/>
    <mergeCell ref="D12:G12"/>
    <mergeCell ref="A6:G6"/>
    <mergeCell ref="E10:G10"/>
    <mergeCell ref="C29:D29"/>
    <mergeCell ref="F29:G29"/>
    <mergeCell ref="A31:B31"/>
    <mergeCell ref="D17:G17"/>
    <mergeCell ref="D16:G16"/>
    <mergeCell ref="A18:C18"/>
    <mergeCell ref="D19:G19"/>
    <mergeCell ref="D21:G21"/>
    <mergeCell ref="C24:C28"/>
    <mergeCell ref="A36:G36"/>
    <mergeCell ref="B38:D38"/>
    <mergeCell ref="F38:G38"/>
    <mergeCell ref="B39:D39"/>
    <mergeCell ref="B33:C33"/>
    <mergeCell ref="A35:G35"/>
    <mergeCell ref="A41:B41"/>
    <mergeCell ref="A15:C17"/>
    <mergeCell ref="D18:F18"/>
    <mergeCell ref="A19:C19"/>
    <mergeCell ref="A30:B30"/>
    <mergeCell ref="C30:D30"/>
    <mergeCell ref="F30:G30"/>
    <mergeCell ref="C31:D31"/>
    <mergeCell ref="F31:G31"/>
    <mergeCell ref="A34:G34"/>
  </mergeCells>
  <hyperlinks>
    <hyperlink ref="D8" r:id="rId1" display="secretariat.lbif@free.fr"/>
    <hyperlink ref="D7" r:id="rId2" display="o.tancrez@wanadoo.fr"/>
  </hyperlinks>
  <printOptions/>
  <pageMargins left="0.6692913385826772" right="0.3937007874015748" top="0.1968503937007874" bottom="0" header="0.5118110236220472" footer="0.5118110236220472"/>
  <pageSetup fitToHeight="1" fitToWidth="1"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34"/>
  <sheetViews>
    <sheetView view="pageBreakPreview" zoomScaleSheetLayoutView="100" zoomScalePageLayoutView="0" workbookViewId="0" topLeftCell="A7">
      <selection activeCell="S15" sqref="S15"/>
    </sheetView>
  </sheetViews>
  <sheetFormatPr defaultColWidth="11.421875" defaultRowHeight="12.75"/>
  <cols>
    <col min="1" max="1" width="15.57421875" style="8" bestFit="1" customWidth="1"/>
    <col min="2" max="2" width="11.421875" style="8" customWidth="1"/>
    <col min="3" max="3" width="13.421875" style="8" bestFit="1" customWidth="1"/>
    <col min="4" max="4" width="11.421875" style="8" customWidth="1"/>
    <col min="5" max="5" width="15.28125" style="8" customWidth="1"/>
    <col min="6" max="6" width="11.421875" style="8" customWidth="1"/>
    <col min="7" max="7" width="12.140625" style="8" customWidth="1"/>
    <col min="8" max="9" width="11.421875" style="8" hidden="1" customWidth="1"/>
    <col min="10" max="10" width="34.8515625" style="8" hidden="1" customWidth="1"/>
    <col min="11" max="11" width="11.421875" style="8" hidden="1" customWidth="1"/>
    <col min="12" max="12" width="25.57421875" style="8" hidden="1" customWidth="1"/>
    <col min="13" max="14" width="11.421875" style="8" hidden="1" customWidth="1"/>
    <col min="15" max="15" width="3.00390625" style="8" hidden="1" customWidth="1"/>
    <col min="16" max="16384" width="11.421875" style="8" customWidth="1"/>
  </cols>
  <sheetData>
    <row r="1" spans="1:7" ht="20.25">
      <c r="A1" s="74"/>
      <c r="B1" s="61"/>
      <c r="C1" s="134" t="s">
        <v>84</v>
      </c>
      <c r="D1" s="134"/>
      <c r="E1" s="134"/>
      <c r="F1" s="134"/>
      <c r="G1" s="134"/>
    </row>
    <row r="2" spans="1:7" ht="20.25">
      <c r="A2" s="62"/>
      <c r="B2" s="62"/>
      <c r="C2" s="136" t="s">
        <v>85</v>
      </c>
      <c r="D2" s="136"/>
      <c r="E2" s="136"/>
      <c r="F2" s="136"/>
      <c r="G2" s="136"/>
    </row>
    <row r="3" spans="1:7" ht="20.25">
      <c r="A3" s="63"/>
      <c r="B3" s="74"/>
      <c r="C3" s="136" t="s">
        <v>464</v>
      </c>
      <c r="D3" s="136"/>
      <c r="E3" s="136"/>
      <c r="F3" s="136"/>
      <c r="G3" s="136"/>
    </row>
    <row r="4" spans="1:7" ht="12.75">
      <c r="A4" s="74"/>
      <c r="B4" s="74"/>
      <c r="C4" s="74"/>
      <c r="D4" s="74"/>
      <c r="E4" s="74"/>
      <c r="F4" s="74"/>
      <c r="G4" s="74"/>
    </row>
    <row r="5" spans="1:7" ht="15.75">
      <c r="A5" s="231" t="s">
        <v>489</v>
      </c>
      <c r="B5" s="231"/>
      <c r="C5" s="231"/>
      <c r="D5" s="231"/>
      <c r="E5" s="231"/>
      <c r="F5" s="231"/>
      <c r="G5" s="231"/>
    </row>
    <row r="6" spans="1:13" ht="15.75">
      <c r="A6" s="93"/>
      <c r="B6" s="93"/>
      <c r="C6" s="93"/>
      <c r="D6" s="93"/>
      <c r="E6" s="93"/>
      <c r="F6" s="93"/>
      <c r="G6" s="93"/>
      <c r="K6" s="17"/>
      <c r="L6" s="17"/>
      <c r="M6" s="17"/>
    </row>
    <row r="7" spans="1:13" ht="13.5" customHeight="1" thickBot="1">
      <c r="A7" s="67"/>
      <c r="B7" s="67"/>
      <c r="C7" s="67"/>
      <c r="D7" s="224"/>
      <c r="E7" s="224"/>
      <c r="F7" s="224"/>
      <c r="G7" s="67"/>
      <c r="K7" s="17"/>
      <c r="L7" s="17"/>
      <c r="M7" s="17"/>
    </row>
    <row r="8" spans="1:13" ht="21.75" customHeight="1">
      <c r="A8" s="67" t="s">
        <v>455</v>
      </c>
      <c r="B8" s="67"/>
      <c r="C8" s="94"/>
      <c r="D8" s="67"/>
      <c r="E8" s="225" t="s">
        <v>454</v>
      </c>
      <c r="F8" s="226"/>
      <c r="G8" s="227"/>
      <c r="K8" s="17"/>
      <c r="L8" s="17"/>
      <c r="M8" s="17"/>
    </row>
    <row r="9" spans="1:11" ht="21.75" customHeight="1">
      <c r="A9" s="67"/>
      <c r="B9" s="67"/>
      <c r="C9" s="67"/>
      <c r="D9" s="90"/>
      <c r="E9" s="228" t="s">
        <v>429</v>
      </c>
      <c r="F9" s="229"/>
      <c r="G9" s="230"/>
      <c r="K9" s="8" t="s">
        <v>86</v>
      </c>
    </row>
    <row r="10" spans="1:10" ht="21.75" customHeight="1">
      <c r="A10" s="64"/>
      <c r="B10" s="74"/>
      <c r="C10" s="74"/>
      <c r="D10" s="74"/>
      <c r="E10" s="228"/>
      <c r="F10" s="229"/>
      <c r="G10" s="230"/>
      <c r="J10" s="16"/>
    </row>
    <row r="11" spans="1:10" ht="21.75" customHeight="1" thickBot="1">
      <c r="A11" s="64"/>
      <c r="B11" s="74"/>
      <c r="C11" s="74"/>
      <c r="D11" s="74"/>
      <c r="E11" s="233" t="s">
        <v>430</v>
      </c>
      <c r="F11" s="234"/>
      <c r="G11" s="235"/>
      <c r="J11" s="16"/>
    </row>
    <row r="12" spans="1:10" ht="13.5" customHeight="1">
      <c r="A12" s="64"/>
      <c r="B12" s="74"/>
      <c r="C12" s="74"/>
      <c r="D12" s="74"/>
      <c r="E12" s="95"/>
      <c r="F12" s="95"/>
      <c r="G12" s="95"/>
      <c r="J12" s="16"/>
    </row>
    <row r="13" spans="1:10" ht="13.5" customHeight="1">
      <c r="A13" s="64"/>
      <c r="B13" s="74"/>
      <c r="C13" s="74"/>
      <c r="D13" s="74"/>
      <c r="E13" s="95"/>
      <c r="F13" s="95"/>
      <c r="G13" s="95"/>
      <c r="J13" s="16"/>
    </row>
    <row r="14" spans="1:7" ht="15">
      <c r="A14" s="125" t="s">
        <v>8</v>
      </c>
      <c r="B14" s="125"/>
      <c r="C14" s="125"/>
      <c r="D14" s="126" t="str">
        <f>'Demande Préalable'!D10:G10</f>
        <v>Association</v>
      </c>
      <c r="E14" s="126"/>
      <c r="F14" s="126"/>
      <c r="G14" s="126"/>
    </row>
    <row r="15" spans="1:7" ht="9" customHeight="1">
      <c r="A15" s="68"/>
      <c r="B15" s="68"/>
      <c r="C15" s="68"/>
      <c r="D15" s="68"/>
      <c r="E15" s="68"/>
      <c r="F15" s="68"/>
      <c r="G15" s="68"/>
    </row>
    <row r="16" spans="1:10" ht="15" customHeight="1">
      <c r="A16" s="236" t="s">
        <v>87</v>
      </c>
      <c r="B16" s="237"/>
      <c r="C16" s="238"/>
      <c r="D16" s="126" t="str">
        <f>+'Demande définitive'!$D$21</f>
        <v>TR1 Tournoi Promotion</v>
      </c>
      <c r="E16" s="126"/>
      <c r="F16" s="126"/>
      <c r="G16" s="126"/>
      <c r="J16" s="8" t="s">
        <v>431</v>
      </c>
    </row>
    <row r="17" spans="1:10" ht="15">
      <c r="A17" s="125" t="s">
        <v>88</v>
      </c>
      <c r="B17" s="125"/>
      <c r="C17" s="125"/>
      <c r="D17" s="232"/>
      <c r="E17" s="232"/>
      <c r="F17" s="232"/>
      <c r="G17" s="232"/>
      <c r="J17" s="8" t="s">
        <v>432</v>
      </c>
    </row>
    <row r="18" spans="1:7" ht="9" customHeight="1">
      <c r="A18" s="68"/>
      <c r="B18" s="68"/>
      <c r="C18" s="68"/>
      <c r="D18" s="68"/>
      <c r="E18" s="68"/>
      <c r="F18" s="68"/>
      <c r="G18" s="68"/>
    </row>
    <row r="19" spans="1:7" ht="15" customHeight="1">
      <c r="A19" s="236" t="s">
        <v>87</v>
      </c>
      <c r="B19" s="237"/>
      <c r="C19" s="238"/>
      <c r="D19" s="126" t="str">
        <f>+'Demande définitive'!$D$23</f>
        <v>-</v>
      </c>
      <c r="E19" s="126"/>
      <c r="F19" s="126"/>
      <c r="G19" s="126"/>
    </row>
    <row r="20" spans="1:7" ht="15">
      <c r="A20" s="125" t="s">
        <v>88</v>
      </c>
      <c r="B20" s="125"/>
      <c r="C20" s="125"/>
      <c r="D20" s="250">
        <f>'Demande définitive'!$B$27</f>
        <v>43023</v>
      </c>
      <c r="E20" s="251"/>
      <c r="F20" s="251"/>
      <c r="G20" s="252"/>
    </row>
    <row r="21" spans="1:7" ht="9" customHeight="1">
      <c r="A21" s="68"/>
      <c r="B21" s="68"/>
      <c r="C21" s="68"/>
      <c r="D21" s="68"/>
      <c r="E21" s="68"/>
      <c r="F21" s="68"/>
      <c r="G21" s="68"/>
    </row>
    <row r="22" spans="1:10" ht="15">
      <c r="A22" s="125" t="s">
        <v>90</v>
      </c>
      <c r="B22" s="125"/>
      <c r="C22" s="125"/>
      <c r="D22" s="199">
        <f>+'Fiche Salle'!$D$10</f>
        <v>0</v>
      </c>
      <c r="E22" s="199"/>
      <c r="F22" s="199"/>
      <c r="G22" s="199"/>
      <c r="J22" s="8" t="s">
        <v>433</v>
      </c>
    </row>
    <row r="23" spans="1:10" ht="18" customHeight="1">
      <c r="A23" s="244" t="s">
        <v>92</v>
      </c>
      <c r="B23" s="245"/>
      <c r="C23" s="246"/>
      <c r="D23" s="126"/>
      <c r="E23" s="126"/>
      <c r="F23" s="126"/>
      <c r="G23" s="126"/>
      <c r="J23" s="8" t="s">
        <v>434</v>
      </c>
    </row>
    <row r="24" spans="1:14" ht="18" customHeight="1">
      <c r="A24" s="247"/>
      <c r="B24" s="248"/>
      <c r="C24" s="249"/>
      <c r="D24" s="126"/>
      <c r="E24" s="126"/>
      <c r="F24" s="126"/>
      <c r="G24" s="126"/>
      <c r="J24" s="8" t="s">
        <v>435</v>
      </c>
      <c r="L24" s="18" t="s">
        <v>89</v>
      </c>
      <c r="N24" s="8" t="s">
        <v>91</v>
      </c>
    </row>
    <row r="25" spans="1:14" ht="18" customHeight="1">
      <c r="A25" s="125" t="s">
        <v>36</v>
      </c>
      <c r="B25" s="125"/>
      <c r="C25" s="125"/>
      <c r="D25" s="199"/>
      <c r="E25" s="199"/>
      <c r="F25" s="199"/>
      <c r="G25" s="199"/>
      <c r="J25" s="8" t="s">
        <v>436</v>
      </c>
      <c r="L25" s="18" t="s">
        <v>93</v>
      </c>
      <c r="N25" s="8" t="s">
        <v>94</v>
      </c>
    </row>
    <row r="26" spans="1:14" ht="18" customHeight="1">
      <c r="A26" s="125" t="s">
        <v>37</v>
      </c>
      <c r="B26" s="125"/>
      <c r="C26" s="125"/>
      <c r="D26" s="126"/>
      <c r="E26" s="126"/>
      <c r="F26" s="126"/>
      <c r="G26" s="126"/>
      <c r="J26" s="8" t="s">
        <v>437</v>
      </c>
      <c r="L26" s="18" t="s">
        <v>95</v>
      </c>
      <c r="N26" s="8" t="s">
        <v>96</v>
      </c>
    </row>
    <row r="27" spans="1:14" ht="18" customHeight="1">
      <c r="A27" s="99"/>
      <c r="B27" s="99"/>
      <c r="C27" s="99"/>
      <c r="D27" s="81"/>
      <c r="E27" s="81"/>
      <c r="F27" s="81"/>
      <c r="G27" s="81"/>
      <c r="J27" s="8" t="s">
        <v>438</v>
      </c>
      <c r="L27" s="18" t="s">
        <v>97</v>
      </c>
      <c r="N27" s="8" t="s">
        <v>98</v>
      </c>
    </row>
    <row r="28" spans="1:14" ht="15" customHeight="1">
      <c r="A28" s="239" t="s">
        <v>456</v>
      </c>
      <c r="B28" s="239"/>
      <c r="C28" s="239"/>
      <c r="D28" s="239"/>
      <c r="E28" s="239"/>
      <c r="F28" s="239"/>
      <c r="G28" s="239"/>
      <c r="L28" s="18" t="s">
        <v>99</v>
      </c>
      <c r="N28" s="8" t="s">
        <v>100</v>
      </c>
    </row>
    <row r="29" spans="1:14" ht="30" customHeight="1">
      <c r="A29" s="240" t="s">
        <v>104</v>
      </c>
      <c r="B29" s="240"/>
      <c r="C29" s="19">
        <v>700</v>
      </c>
      <c r="D29" s="241" t="s">
        <v>101</v>
      </c>
      <c r="E29" s="242"/>
      <c r="F29" s="242"/>
      <c r="G29" s="243"/>
      <c r="L29" s="20" t="s">
        <v>102</v>
      </c>
      <c r="N29" s="8" t="s">
        <v>103</v>
      </c>
    </row>
    <row r="30" spans="1:14" ht="30" customHeight="1">
      <c r="A30" s="240" t="s">
        <v>105</v>
      </c>
      <c r="B30" s="240"/>
      <c r="C30" s="19">
        <v>400</v>
      </c>
      <c r="D30" s="255" t="s">
        <v>106</v>
      </c>
      <c r="E30" s="256"/>
      <c r="F30" s="256"/>
      <c r="G30" s="257"/>
      <c r="L30" s="18" t="s">
        <v>107</v>
      </c>
      <c r="N30" s="8" t="s">
        <v>108</v>
      </c>
    </row>
    <row r="31" spans="1:14" ht="14.25">
      <c r="A31" s="254" t="s">
        <v>457</v>
      </c>
      <c r="B31" s="254"/>
      <c r="C31" s="254"/>
      <c r="D31" s="254"/>
      <c r="E31" s="254"/>
      <c r="F31" s="254"/>
      <c r="G31" s="254"/>
      <c r="L31" s="18" t="s">
        <v>109</v>
      </c>
      <c r="N31" s="8" t="s">
        <v>110</v>
      </c>
    </row>
    <row r="32" spans="1:7" ht="15">
      <c r="A32" s="96"/>
      <c r="B32" s="97"/>
      <c r="C32" s="97"/>
      <c r="D32" s="97"/>
      <c r="E32" s="96"/>
      <c r="F32" s="98"/>
      <c r="G32" s="98"/>
    </row>
    <row r="33" spans="1:7" ht="12.75">
      <c r="A33" s="253"/>
      <c r="B33" s="253"/>
      <c r="C33" s="253"/>
      <c r="D33" s="253"/>
      <c r="E33" s="253"/>
      <c r="F33" s="253"/>
      <c r="G33" s="253"/>
    </row>
    <row r="34" spans="1:7" ht="12.75">
      <c r="A34" s="253"/>
      <c r="B34" s="253"/>
      <c r="C34" s="253"/>
      <c r="D34" s="253"/>
      <c r="E34" s="253"/>
      <c r="F34" s="253"/>
      <c r="G34" s="253"/>
    </row>
  </sheetData>
  <sheetProtection/>
  <mergeCells count="36">
    <mergeCell ref="D20:G20"/>
    <mergeCell ref="D19:G19"/>
    <mergeCell ref="A19:C19"/>
    <mergeCell ref="A33:G33"/>
    <mergeCell ref="A34:G34"/>
    <mergeCell ref="A31:G31"/>
    <mergeCell ref="A30:B30"/>
    <mergeCell ref="D30:G30"/>
    <mergeCell ref="A26:C26"/>
    <mergeCell ref="D26:G26"/>
    <mergeCell ref="A28:G28"/>
    <mergeCell ref="A29:B29"/>
    <mergeCell ref="D29:G29"/>
    <mergeCell ref="A23:C24"/>
    <mergeCell ref="D23:G23"/>
    <mergeCell ref="D24:G24"/>
    <mergeCell ref="A25:C25"/>
    <mergeCell ref="D25:G25"/>
    <mergeCell ref="A17:C17"/>
    <mergeCell ref="D17:G17"/>
    <mergeCell ref="A22:C22"/>
    <mergeCell ref="D22:G22"/>
    <mergeCell ref="E11:G11"/>
    <mergeCell ref="A14:C14"/>
    <mergeCell ref="D14:G14"/>
    <mergeCell ref="A16:C16"/>
    <mergeCell ref="D16:G16"/>
    <mergeCell ref="A20:C20"/>
    <mergeCell ref="D7:F7"/>
    <mergeCell ref="E8:G8"/>
    <mergeCell ref="E9:G9"/>
    <mergeCell ref="E10:G10"/>
    <mergeCell ref="C1:G1"/>
    <mergeCell ref="C2:G2"/>
    <mergeCell ref="C3:G3"/>
    <mergeCell ref="A5:G5"/>
  </mergeCells>
  <dataValidations count="1">
    <dataValidation allowBlank="1" showInputMessage="1" showErrorMessage="1" sqref="D22:G26"/>
  </dataValidations>
  <printOptions/>
  <pageMargins left="0.6692913385826772" right="0.3937007874015748" top="0.1968503937007874" bottom="0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9:E9"/>
  <sheetViews>
    <sheetView zoomScalePageLayoutView="0" workbookViewId="0" topLeftCell="A1">
      <selection activeCell="G24" sqref="G24"/>
    </sheetView>
  </sheetViews>
  <sheetFormatPr defaultColWidth="11.421875" defaultRowHeight="12.75"/>
  <sheetData>
    <row r="9" ht="12.75">
      <c r="E9" s="115" t="s">
        <v>487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cubizolles</dc:creator>
  <cp:keywords/>
  <dc:description/>
  <cp:lastModifiedBy>Lucky</cp:lastModifiedBy>
  <cp:lastPrinted>2017-03-03T14:09:58Z</cp:lastPrinted>
  <dcterms:created xsi:type="dcterms:W3CDTF">2012-09-25T09:01:07Z</dcterms:created>
  <dcterms:modified xsi:type="dcterms:W3CDTF">2017-03-31T06:00:38Z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